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<sst xmlns="http://schemas.openxmlformats.org/spreadsheetml/2006/main" count="271" uniqueCount="118">
  <si>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</si>
  <si>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</si>
  <si>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</si>
  <si>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</si>
  <si>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</si>
  <si>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</si>
  <si>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</si>
  <si>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</si>
  <si>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</si>
  <si>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</si>
  <si>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</si>
  <si>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</si>
  <si>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</si>
  <si>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</si>
  <si>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</si>
  <si>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</si>
  <si>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</si>
  <si>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</si>
  <si>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</si>
  <si>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</si>
  <si>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</si>
  <si>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</si>
  <si>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</si>
  <si>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</si>
  <si>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</si>
  <si>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</si>
  <si>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</si>
  <si>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</si>
  <si>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</si>
  <si>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</si>
  <si>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</si>
  <si>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</si>
  <si>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</si>
  <si>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</si>
  <si>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</si>
  <si>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</si>
  <si>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</si>
  <si>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</si>
  <si>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</si>
  <si>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</si>
  <si>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</si>
  <si>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</si>
  <si>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</si>
  <si>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</si>
  <si>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</si>
  <si>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</si>
  <si>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</si>
  <si>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</si>
  <si>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</si>
  <si>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</si>
  <si>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</si>
  <si>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</si>
  <si>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</si>
  <si>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</si>
  <si>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</si>
  <si>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</si>
  <si>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</si>
  <si>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</si>
  <si>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</si>
  <si>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</si>
  <si>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</si>
  <si>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</si>
  <si>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</si>
  <si>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</si>
  <si>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</si>
  <si>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</si>
  <si>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</si>
  <si>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</si>
  <si>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</si>
  <si>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</si>
  <si>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</si>
  <si>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</si>
  <si>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</si>
  <si>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</si>
  <si>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</si>
  <si>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</si>
  <si>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</si>
  <si>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</si>
  <si>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</si>
  <si>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</si>
  <si>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</si>
  <si>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</si>
  <si>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</si>
  <si>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</si>
  <si>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Jim Maletto</t>
  </si>
  <si>
    <t>UN</t>
  </si>
  <si>
    <t>Herb Barnickel</t>
  </si>
  <si>
    <t>Wayne Steele</t>
  </si>
  <si>
    <t>Brian Eckert</t>
  </si>
  <si>
    <t>Bob Gnan</t>
  </si>
  <si>
    <t>Keith Van Horn</t>
  </si>
  <si>
    <t>Joe Wortman</t>
  </si>
  <si>
    <t>Jerry Williams</t>
  </si>
  <si>
    <t>Rick Brecht</t>
  </si>
  <si>
    <t>Darell Duttry</t>
  </si>
  <si>
    <t>Mike Newell</t>
  </si>
  <si>
    <t>Ray Imhof</t>
  </si>
  <si>
    <t>Rodger Decker</t>
  </si>
  <si>
    <t>Jared Shaffer</t>
  </si>
  <si>
    <t>Bob FTDR Rogan</t>
  </si>
  <si>
    <t>Keith Porco</t>
  </si>
  <si>
    <t>Gene Villella</t>
  </si>
  <si>
    <t>Lacey Hanes</t>
  </si>
  <si>
    <t>Tom Styche</t>
  </si>
  <si>
    <t>Paul Day</t>
  </si>
  <si>
    <t>Jim Shipley</t>
  </si>
  <si>
    <t>Craig Broberg</t>
  </si>
  <si>
    <t>Terry Hanes</t>
  </si>
  <si>
    <t>Bob Dinger</t>
  </si>
  <si>
    <t>Jeff Elmquist</t>
  </si>
  <si>
    <t>Jim Hickey</t>
  </si>
  <si>
    <t>Carmen Ferranto</t>
  </si>
  <si>
    <t>Nate Proudman</t>
  </si>
  <si>
    <t>Adam Ginther</t>
  </si>
  <si>
    <t>Kenneth Mendat</t>
  </si>
  <si>
    <t>Frankie Decker</t>
  </si>
  <si>
    <t>Ed Novak</t>
  </si>
  <si>
    <t>Christine Jovenitti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</si>
</sst>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G1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6" sqref="B36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1" t="s">
        <v>2</v>
      </c>
      <c r="B1" s="52"/>
      <c r="C1" s="52"/>
      <c r="D1" s="52"/>
      <c r="E1" s="52"/>
      <c r="F1" s="52"/>
      <c r="G1" s="44" t="s">
        <v>69</v>
      </c>
      <c r="H1" s="45" t="s">
        <v>70</v>
      </c>
      <c r="I1" s="56" t="s">
        <v>31</v>
      </c>
      <c r="J1" s="57"/>
      <c r="K1" s="53" t="s">
        <v>11</v>
      </c>
      <c r="L1" s="54"/>
      <c r="M1" s="54"/>
      <c r="N1" s="54"/>
      <c r="O1" s="55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4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 t="s">
        <v>5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 t="s">
        <v>6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 t="s">
        <v>7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 t="s">
        <v>8</v>
      </c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 t="s">
        <v>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 t="s">
        <v>10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14</v>
      </c>
      <c r="F3" s="21" t="s">
        <v>18</v>
      </c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2</v>
      </c>
      <c r="J3" s="23">
        <f>IF(ISNA(VLOOKUP(F3,SortLookup!$A$7:$B$11,2,FALSE))," ",VLOOKUP(F3,SortLookup!$A$7:$B$11,2,FALSE))</f>
        <v>2</v>
      </c>
      <c r="K3" s="38">
        <f aca="true" t="shared" si="0" ref="K3:K34">L3+M3+N3</f>
        <v>78.22</v>
      </c>
      <c r="L3" s="39">
        <f aca="true" t="shared" si="1" ref="L3:L34">AB3+AO3+BA3+BM3+BY3+CJ3+CU3+DF3</f>
        <v>67.22</v>
      </c>
      <c r="M3" s="8">
        <f aca="true" t="shared" si="2" ref="M3:M34">AD3+AQ3+BC3+BO3+CA3+CL3+CW3+DH3</f>
        <v>5</v>
      </c>
      <c r="N3" s="42">
        <f aca="true" t="shared" si="3" ref="N3:N34">O3/2</f>
        <v>6</v>
      </c>
      <c r="O3" s="43">
        <f aca="true" t="shared" si="4" ref="O3:O34">W3+AJ3+AV3+BH3+BT3+CE3+CP3+DA3</f>
        <v>12</v>
      </c>
      <c r="P3" s="24">
        <v>17.59</v>
      </c>
      <c r="Q3" s="1"/>
      <c r="R3" s="1"/>
      <c r="S3" s="1"/>
      <c r="T3" s="1"/>
      <c r="U3" s="1"/>
      <c r="V3" s="1"/>
      <c r="W3" s="2">
        <v>3</v>
      </c>
      <c r="X3" s="2"/>
      <c r="Y3" s="2"/>
      <c r="Z3" s="2"/>
      <c r="AA3" s="25"/>
      <c r="AB3" s="7">
        <f aca="true" t="shared" si="5" ref="AB3:AB34">P3+Q3+R3+S3+T3+U3+V3</f>
        <v>17.59</v>
      </c>
      <c r="AC3" s="19">
        <f aca="true" t="shared" si="6" ref="AC3:AC34">W3/2</f>
        <v>1.5</v>
      </c>
      <c r="AD3" s="6">
        <f aca="true" t="shared" si="7" ref="AD3:AD34">(X3*3)+(Y3*5)+(Z3*5)+(AA3*20)</f>
        <v>0</v>
      </c>
      <c r="AE3" s="20">
        <f>AB3+AC3+AD3</f>
        <v>19.09</v>
      </c>
      <c r="AF3" s="24">
        <v>21.34</v>
      </c>
      <c r="AG3" s="1"/>
      <c r="AH3" s="1"/>
      <c r="AI3" s="1"/>
      <c r="AJ3" s="2">
        <v>7</v>
      </c>
      <c r="AK3" s="2"/>
      <c r="AL3" s="2">
        <v>1</v>
      </c>
      <c r="AM3" s="2"/>
      <c r="AN3" s="2"/>
      <c r="AO3" s="7">
        <f aca="true" t="shared" si="8" ref="AO3:AO34">AF3+AG3+AH3+AI3</f>
        <v>21.34</v>
      </c>
      <c r="AP3" s="19">
        <f aca="true" t="shared" si="9" ref="AP3:AP34">AJ3/2</f>
        <v>3.5</v>
      </c>
      <c r="AQ3" s="6">
        <f aca="true" t="shared" si="10" ref="AQ3:AQ34">(AK3*3)+(AL3*5)+(AM3*5)+(AN3*20)</f>
        <v>5</v>
      </c>
      <c r="AR3" s="20">
        <f>AO3+AP3+AQ3</f>
        <v>29.84</v>
      </c>
      <c r="AS3" s="24">
        <v>10.88</v>
      </c>
      <c r="AT3" s="1"/>
      <c r="AU3" s="1"/>
      <c r="AV3" s="2">
        <v>0</v>
      </c>
      <c r="AW3" s="2"/>
      <c r="AX3" s="2"/>
      <c r="AY3" s="2"/>
      <c r="AZ3" s="2"/>
      <c r="BA3" s="7">
        <f aca="true" t="shared" si="11" ref="BA3:BA34">AS3+AT3+AU3</f>
        <v>10.88</v>
      </c>
      <c r="BB3" s="19">
        <f aca="true" t="shared" si="12" ref="BB3:BB34">AV3/2</f>
        <v>0</v>
      </c>
      <c r="BC3" s="6">
        <f aca="true" t="shared" si="13" ref="BC3:BC34">(AW3*3)+(AX3*5)+(AY3*5)+(AZ3*20)</f>
        <v>0</v>
      </c>
      <c r="BD3" s="20">
        <f>BA3+BB3+BC3</f>
        <v>10.88</v>
      </c>
      <c r="BE3" s="24">
        <v>17.41</v>
      </c>
      <c r="BF3" s="1"/>
      <c r="BG3" s="1"/>
      <c r="BH3" s="2">
        <v>2</v>
      </c>
      <c r="BI3" s="2"/>
      <c r="BJ3" s="2"/>
      <c r="BK3" s="2"/>
      <c r="BL3" s="2"/>
      <c r="BM3" s="7">
        <f aca="true" t="shared" si="14" ref="BM3:BM34">BE3+BF3+BG3</f>
        <v>17.41</v>
      </c>
      <c r="BN3" s="19">
        <f aca="true" t="shared" si="15" ref="BN3:BN34">BH3/2</f>
        <v>1</v>
      </c>
      <c r="BO3" s="6">
        <f aca="true" t="shared" si="16" ref="BO3:BO34">(BI3*3)+(BJ3*5)+(BK3*5)+(BL3*20)</f>
        <v>0</v>
      </c>
      <c r="BP3" s="20">
        <f>BM3+BN3+BO3</f>
        <v>18.41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86</v>
      </c>
      <c r="C4" s="9"/>
      <c r="D4" s="10"/>
      <c r="E4" s="10" t="s">
        <v>14</v>
      </c>
      <c r="F4" s="21" t="s">
        <v>85</v>
      </c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2</v>
      </c>
      <c r="J4" s="23" t="str">
        <f>IF(ISNA(VLOOKUP(F4,SortLookup!$A$7:$B$11,2,FALSE))," ",VLOOKUP(F4,SortLookup!$A$7:$B$11,2,FALSE))</f>
        <v> </v>
      </c>
      <c r="K4" s="38">
        <f t="shared" si="0"/>
        <v>113.9</v>
      </c>
      <c r="L4" s="39">
        <f t="shared" si="1"/>
        <v>111.4</v>
      </c>
      <c r="M4" s="8">
        <f t="shared" si="2"/>
        <v>0</v>
      </c>
      <c r="N4" s="42">
        <f t="shared" si="3"/>
        <v>2.5</v>
      </c>
      <c r="O4" s="43">
        <f t="shared" si="4"/>
        <v>5</v>
      </c>
      <c r="P4" s="24">
        <v>37.07</v>
      </c>
      <c r="Q4" s="1"/>
      <c r="R4" s="1"/>
      <c r="S4" s="1"/>
      <c r="T4" s="1"/>
      <c r="U4" s="1"/>
      <c r="V4" s="1"/>
      <c r="W4" s="2">
        <v>0</v>
      </c>
      <c r="X4" s="2"/>
      <c r="Y4" s="2"/>
      <c r="Z4" s="2"/>
      <c r="AA4" s="25"/>
      <c r="AB4" s="7">
        <f t="shared" si="5"/>
        <v>37.07</v>
      </c>
      <c r="AC4" s="19">
        <f t="shared" si="6"/>
        <v>0</v>
      </c>
      <c r="AD4" s="6">
        <f t="shared" si="7"/>
        <v>0</v>
      </c>
      <c r="AE4" s="20">
        <f aca="true" t="shared" si="29" ref="AE4:AE52">AB4+AC4+AD4</f>
        <v>37.07</v>
      </c>
      <c r="AF4" s="24">
        <v>22.93</v>
      </c>
      <c r="AG4" s="1"/>
      <c r="AH4" s="1"/>
      <c r="AI4" s="1"/>
      <c r="AJ4" s="2">
        <v>0</v>
      </c>
      <c r="AK4" s="2"/>
      <c r="AL4" s="2"/>
      <c r="AM4" s="2"/>
      <c r="AN4" s="2"/>
      <c r="AO4" s="7">
        <f t="shared" si="8"/>
        <v>22.93</v>
      </c>
      <c r="AP4" s="19">
        <f t="shared" si="9"/>
        <v>0</v>
      </c>
      <c r="AQ4" s="6">
        <f t="shared" si="10"/>
        <v>0</v>
      </c>
      <c r="AR4" s="20">
        <f aca="true" t="shared" si="30" ref="AR4:AR52">AO4+AP4+AQ4</f>
        <v>22.93</v>
      </c>
      <c r="AS4" s="24">
        <v>8.52</v>
      </c>
      <c r="AT4" s="1"/>
      <c r="AU4" s="1"/>
      <c r="AV4" s="2">
        <v>0</v>
      </c>
      <c r="AW4" s="2"/>
      <c r="AX4" s="2"/>
      <c r="AY4" s="2"/>
      <c r="AZ4" s="2"/>
      <c r="BA4" s="7">
        <f t="shared" si="11"/>
        <v>8.52</v>
      </c>
      <c r="BB4" s="19">
        <f t="shared" si="12"/>
        <v>0</v>
      </c>
      <c r="BC4" s="6">
        <f t="shared" si="13"/>
        <v>0</v>
      </c>
      <c r="BD4" s="20">
        <f aca="true" t="shared" si="31" ref="BD4:BD52">BA4+BB4+BC4</f>
        <v>8.52</v>
      </c>
      <c r="BE4" s="24">
        <v>42.88</v>
      </c>
      <c r="BF4" s="1"/>
      <c r="BG4" s="1"/>
      <c r="BH4" s="2">
        <v>5</v>
      </c>
      <c r="BI4" s="2"/>
      <c r="BJ4" s="2"/>
      <c r="BK4" s="2"/>
      <c r="BL4" s="2"/>
      <c r="BM4" s="7">
        <f t="shared" si="14"/>
        <v>42.88</v>
      </c>
      <c r="BN4" s="19">
        <f t="shared" si="15"/>
        <v>2.5</v>
      </c>
      <c r="BO4" s="6">
        <f t="shared" si="16"/>
        <v>0</v>
      </c>
      <c r="BP4" s="20">
        <f aca="true" t="shared" si="32" ref="BP4:BP52">BM4+BN4+BO4</f>
        <v>45.38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 t="s">
        <v>87</v>
      </c>
      <c r="C5" s="9"/>
      <c r="D5" s="10"/>
      <c r="E5" s="10" t="s">
        <v>14</v>
      </c>
      <c r="F5" s="21" t="s">
        <v>18</v>
      </c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2</v>
      </c>
      <c r="K5" s="38">
        <f t="shared" si="0"/>
        <v>43.18</v>
      </c>
      <c r="L5" s="39">
        <f t="shared" si="1"/>
        <v>41.68</v>
      </c>
      <c r="M5" s="8">
        <f t="shared" si="2"/>
        <v>0</v>
      </c>
      <c r="N5" s="42">
        <f t="shared" si="3"/>
        <v>1.5</v>
      </c>
      <c r="O5" s="43">
        <f t="shared" si="4"/>
        <v>3</v>
      </c>
      <c r="P5" s="24">
        <v>11.41</v>
      </c>
      <c r="Q5" s="1"/>
      <c r="R5" s="1"/>
      <c r="S5" s="1"/>
      <c r="T5" s="1"/>
      <c r="U5" s="1"/>
      <c r="V5" s="1"/>
      <c r="W5" s="2">
        <v>1</v>
      </c>
      <c r="X5" s="2"/>
      <c r="Y5" s="2"/>
      <c r="Z5" s="2"/>
      <c r="AA5" s="25"/>
      <c r="AB5" s="7">
        <f t="shared" si="5"/>
        <v>11.41</v>
      </c>
      <c r="AC5" s="19">
        <f t="shared" si="6"/>
        <v>0.5</v>
      </c>
      <c r="AD5" s="6">
        <f t="shared" si="7"/>
        <v>0</v>
      </c>
      <c r="AE5" s="20">
        <f t="shared" si="29"/>
        <v>11.91</v>
      </c>
      <c r="AF5" s="24">
        <v>6.01</v>
      </c>
      <c r="AG5" s="1"/>
      <c r="AH5" s="1"/>
      <c r="AI5" s="1"/>
      <c r="AJ5" s="2">
        <v>2</v>
      </c>
      <c r="AK5" s="2"/>
      <c r="AL5" s="2"/>
      <c r="AM5" s="2"/>
      <c r="AN5" s="2"/>
      <c r="AO5" s="7">
        <f t="shared" si="8"/>
        <v>6.01</v>
      </c>
      <c r="AP5" s="19">
        <f t="shared" si="9"/>
        <v>1</v>
      </c>
      <c r="AQ5" s="6">
        <f t="shared" si="10"/>
        <v>0</v>
      </c>
      <c r="AR5" s="20">
        <f t="shared" si="30"/>
        <v>7.01</v>
      </c>
      <c r="AS5" s="24">
        <v>5.86</v>
      </c>
      <c r="AT5" s="1"/>
      <c r="AU5" s="1"/>
      <c r="AV5" s="2">
        <v>0</v>
      </c>
      <c r="AW5" s="2"/>
      <c r="AX5" s="2"/>
      <c r="AY5" s="2"/>
      <c r="AZ5" s="2"/>
      <c r="BA5" s="7">
        <f t="shared" si="11"/>
        <v>5.86</v>
      </c>
      <c r="BB5" s="19">
        <f t="shared" si="12"/>
        <v>0</v>
      </c>
      <c r="BC5" s="6">
        <f t="shared" si="13"/>
        <v>0</v>
      </c>
      <c r="BD5" s="20">
        <f t="shared" si="31"/>
        <v>5.86</v>
      </c>
      <c r="BE5" s="24">
        <v>18.4</v>
      </c>
      <c r="BF5" s="1"/>
      <c r="BG5" s="1"/>
      <c r="BH5" s="2">
        <v>0</v>
      </c>
      <c r="BI5" s="2"/>
      <c r="BJ5" s="2"/>
      <c r="BK5" s="2"/>
      <c r="BL5" s="2"/>
      <c r="BM5" s="7">
        <f t="shared" si="14"/>
        <v>18.4</v>
      </c>
      <c r="BN5" s="19">
        <f t="shared" si="15"/>
        <v>0</v>
      </c>
      <c r="BO5" s="6">
        <f t="shared" si="16"/>
        <v>0</v>
      </c>
      <c r="BP5" s="20">
        <f t="shared" si="32"/>
        <v>18.4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 t="s">
        <v>88</v>
      </c>
      <c r="C6" s="9"/>
      <c r="D6" s="10"/>
      <c r="E6" s="10" t="s">
        <v>14</v>
      </c>
      <c r="F6" s="21" t="s">
        <v>19</v>
      </c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2</v>
      </c>
      <c r="J6" s="23">
        <f>IF(ISNA(VLOOKUP(F6,SortLookup!$A$7:$B$11,2,FALSE))," ",VLOOKUP(F6,SortLookup!$A$7:$B$11,2,FALSE))</f>
        <v>3</v>
      </c>
      <c r="K6" s="38">
        <f t="shared" si="0"/>
        <v>76.25</v>
      </c>
      <c r="L6" s="39">
        <f t="shared" si="1"/>
        <v>67.75</v>
      </c>
      <c r="M6" s="8">
        <f t="shared" si="2"/>
        <v>5</v>
      </c>
      <c r="N6" s="42">
        <f t="shared" si="3"/>
        <v>3.5</v>
      </c>
      <c r="O6" s="43">
        <f t="shared" si="4"/>
        <v>7</v>
      </c>
      <c r="P6" s="24">
        <v>16.52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 t="shared" si="5"/>
        <v>16.52</v>
      </c>
      <c r="AC6" s="19">
        <f t="shared" si="6"/>
        <v>0</v>
      </c>
      <c r="AD6" s="6">
        <f t="shared" si="7"/>
        <v>0</v>
      </c>
      <c r="AE6" s="20">
        <f t="shared" si="29"/>
        <v>16.52</v>
      </c>
      <c r="AF6" s="24">
        <v>13.7</v>
      </c>
      <c r="AG6" s="1"/>
      <c r="AH6" s="1"/>
      <c r="AI6" s="1"/>
      <c r="AJ6" s="2">
        <v>0</v>
      </c>
      <c r="AK6" s="2"/>
      <c r="AL6" s="2"/>
      <c r="AM6" s="2"/>
      <c r="AN6" s="2"/>
      <c r="AO6" s="7">
        <f t="shared" si="8"/>
        <v>13.7</v>
      </c>
      <c r="AP6" s="19">
        <f t="shared" si="9"/>
        <v>0</v>
      </c>
      <c r="AQ6" s="6">
        <f t="shared" si="10"/>
        <v>0</v>
      </c>
      <c r="AR6" s="20">
        <f t="shared" si="30"/>
        <v>13.7</v>
      </c>
      <c r="AS6" s="24">
        <v>8.78</v>
      </c>
      <c r="AT6" s="1"/>
      <c r="AU6" s="1"/>
      <c r="AV6" s="2">
        <v>0</v>
      </c>
      <c r="AW6" s="2"/>
      <c r="AX6" s="2"/>
      <c r="AY6" s="2"/>
      <c r="AZ6" s="2"/>
      <c r="BA6" s="7">
        <f t="shared" si="11"/>
        <v>8.78</v>
      </c>
      <c r="BB6" s="19">
        <f t="shared" si="12"/>
        <v>0</v>
      </c>
      <c r="BC6" s="6">
        <f t="shared" si="13"/>
        <v>0</v>
      </c>
      <c r="BD6" s="20">
        <f t="shared" si="31"/>
        <v>8.78</v>
      </c>
      <c r="BE6" s="24">
        <v>28.75</v>
      </c>
      <c r="BF6" s="1"/>
      <c r="BG6" s="1"/>
      <c r="BH6" s="2">
        <v>7</v>
      </c>
      <c r="BI6" s="2"/>
      <c r="BJ6" s="2">
        <v>1</v>
      </c>
      <c r="BK6" s="2"/>
      <c r="BL6" s="2"/>
      <c r="BM6" s="7">
        <f t="shared" si="14"/>
        <v>28.75</v>
      </c>
      <c r="BN6" s="19">
        <f t="shared" si="15"/>
        <v>3.5</v>
      </c>
      <c r="BO6" s="6">
        <f t="shared" si="16"/>
        <v>5</v>
      </c>
      <c r="BP6" s="20">
        <f t="shared" si="32"/>
        <v>37.25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 t="s">
        <v>89</v>
      </c>
      <c r="C7" s="9"/>
      <c r="D7" s="10"/>
      <c r="E7" s="10" t="s">
        <v>14</v>
      </c>
      <c r="F7" s="21" t="s">
        <v>18</v>
      </c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2</v>
      </c>
      <c r="J7" s="23">
        <f>IF(ISNA(VLOOKUP(F7,SortLookup!$A$7:$B$11,2,FALSE))," ",VLOOKUP(F7,SortLookup!$A$7:$B$11,2,FALSE))</f>
        <v>2</v>
      </c>
      <c r="K7" s="38">
        <f t="shared" si="0"/>
        <v>57.39</v>
      </c>
      <c r="L7" s="39">
        <f t="shared" si="1"/>
        <v>54.89</v>
      </c>
      <c r="M7" s="8">
        <f t="shared" si="2"/>
        <v>0</v>
      </c>
      <c r="N7" s="42">
        <f t="shared" si="3"/>
        <v>2.5</v>
      </c>
      <c r="O7" s="43">
        <f t="shared" si="4"/>
        <v>5</v>
      </c>
      <c r="P7" s="24">
        <v>14.76</v>
      </c>
      <c r="Q7" s="1"/>
      <c r="R7" s="1"/>
      <c r="S7" s="1"/>
      <c r="T7" s="1"/>
      <c r="U7" s="1"/>
      <c r="V7" s="1"/>
      <c r="W7" s="2">
        <v>4</v>
      </c>
      <c r="X7" s="2"/>
      <c r="Y7" s="2"/>
      <c r="Z7" s="2"/>
      <c r="AA7" s="25"/>
      <c r="AB7" s="7">
        <f t="shared" si="5"/>
        <v>14.76</v>
      </c>
      <c r="AC7" s="19">
        <f t="shared" si="6"/>
        <v>2</v>
      </c>
      <c r="AD7" s="6">
        <f t="shared" si="7"/>
        <v>0</v>
      </c>
      <c r="AE7" s="20">
        <f t="shared" si="29"/>
        <v>16.76</v>
      </c>
      <c r="AF7" s="24">
        <v>17.51</v>
      </c>
      <c r="AG7" s="1"/>
      <c r="AH7" s="1"/>
      <c r="AI7" s="1"/>
      <c r="AJ7" s="2">
        <v>1</v>
      </c>
      <c r="AK7" s="2"/>
      <c r="AL7" s="2"/>
      <c r="AM7" s="2"/>
      <c r="AN7" s="2"/>
      <c r="AO7" s="7">
        <f t="shared" si="8"/>
        <v>17.51</v>
      </c>
      <c r="AP7" s="19">
        <f t="shared" si="9"/>
        <v>0.5</v>
      </c>
      <c r="AQ7" s="6">
        <f t="shared" si="10"/>
        <v>0</v>
      </c>
      <c r="AR7" s="20">
        <f t="shared" si="30"/>
        <v>18.01</v>
      </c>
      <c r="AS7" s="24">
        <v>5.46</v>
      </c>
      <c r="AT7" s="1"/>
      <c r="AU7" s="1"/>
      <c r="AV7" s="2">
        <v>0</v>
      </c>
      <c r="AW7" s="2"/>
      <c r="AX7" s="2"/>
      <c r="AY7" s="2"/>
      <c r="AZ7" s="2"/>
      <c r="BA7" s="7">
        <f t="shared" si="11"/>
        <v>5.46</v>
      </c>
      <c r="BB7" s="19">
        <f t="shared" si="12"/>
        <v>0</v>
      </c>
      <c r="BC7" s="6">
        <f t="shared" si="13"/>
        <v>0</v>
      </c>
      <c r="BD7" s="20">
        <f t="shared" si="31"/>
        <v>5.46</v>
      </c>
      <c r="BE7" s="24">
        <v>17.16</v>
      </c>
      <c r="BF7" s="1"/>
      <c r="BG7" s="1"/>
      <c r="BH7" s="2">
        <v>0</v>
      </c>
      <c r="BI7" s="2"/>
      <c r="BJ7" s="2"/>
      <c r="BK7" s="2"/>
      <c r="BL7" s="2"/>
      <c r="BM7" s="7">
        <f t="shared" si="14"/>
        <v>17.16</v>
      </c>
      <c r="BN7" s="19">
        <f t="shared" si="15"/>
        <v>0</v>
      </c>
      <c r="BO7" s="6">
        <f t="shared" si="16"/>
        <v>0</v>
      </c>
      <c r="BP7" s="20">
        <f t="shared" si="32"/>
        <v>17.16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 t="s">
        <v>90</v>
      </c>
      <c r="C8" s="9"/>
      <c r="D8" s="10"/>
      <c r="E8" s="10" t="s">
        <v>14</v>
      </c>
      <c r="F8" s="21" t="s">
        <v>19</v>
      </c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2</v>
      </c>
      <c r="J8" s="23">
        <f>IF(ISNA(VLOOKUP(F8,SortLookup!$A$7:$B$11,2,FALSE))," ",VLOOKUP(F8,SortLookup!$A$7:$B$11,2,FALSE))</f>
        <v>3</v>
      </c>
      <c r="K8" s="38">
        <f t="shared" si="0"/>
        <v>69.4</v>
      </c>
      <c r="L8" s="39">
        <f t="shared" si="1"/>
        <v>67.9</v>
      </c>
      <c r="M8" s="8">
        <f t="shared" si="2"/>
        <v>0</v>
      </c>
      <c r="N8" s="42">
        <f t="shared" si="3"/>
        <v>1.5</v>
      </c>
      <c r="O8" s="43">
        <f t="shared" si="4"/>
        <v>3</v>
      </c>
      <c r="P8" s="24">
        <v>19.91</v>
      </c>
      <c r="Q8" s="1"/>
      <c r="R8" s="1"/>
      <c r="S8" s="1"/>
      <c r="T8" s="1"/>
      <c r="U8" s="1"/>
      <c r="V8" s="1"/>
      <c r="W8" s="2">
        <v>2</v>
      </c>
      <c r="X8" s="2"/>
      <c r="Y8" s="2"/>
      <c r="Z8" s="2"/>
      <c r="AA8" s="25"/>
      <c r="AB8" s="7">
        <f t="shared" si="5"/>
        <v>19.91</v>
      </c>
      <c r="AC8" s="19">
        <f t="shared" si="6"/>
        <v>1</v>
      </c>
      <c r="AD8" s="6">
        <f t="shared" si="7"/>
        <v>0</v>
      </c>
      <c r="AE8" s="20">
        <f t="shared" si="29"/>
        <v>20.91</v>
      </c>
      <c r="AF8" s="24">
        <v>17.33</v>
      </c>
      <c r="AG8" s="1"/>
      <c r="AH8" s="1"/>
      <c r="AI8" s="1"/>
      <c r="AJ8" s="2">
        <v>1</v>
      </c>
      <c r="AK8" s="2"/>
      <c r="AL8" s="2"/>
      <c r="AM8" s="2"/>
      <c r="AN8" s="2"/>
      <c r="AO8" s="7">
        <f t="shared" si="8"/>
        <v>17.33</v>
      </c>
      <c r="AP8" s="19">
        <f t="shared" si="9"/>
        <v>0.5</v>
      </c>
      <c r="AQ8" s="6">
        <f t="shared" si="10"/>
        <v>0</v>
      </c>
      <c r="AR8" s="20">
        <f t="shared" si="30"/>
        <v>17.83</v>
      </c>
      <c r="AS8" s="24">
        <v>9.11</v>
      </c>
      <c r="AT8" s="1"/>
      <c r="AU8" s="1"/>
      <c r="AV8" s="2">
        <v>0</v>
      </c>
      <c r="AW8" s="2"/>
      <c r="AX8" s="2"/>
      <c r="AY8" s="2"/>
      <c r="AZ8" s="2"/>
      <c r="BA8" s="7">
        <f t="shared" si="11"/>
        <v>9.11</v>
      </c>
      <c r="BB8" s="19">
        <f t="shared" si="12"/>
        <v>0</v>
      </c>
      <c r="BC8" s="6">
        <f t="shared" si="13"/>
        <v>0</v>
      </c>
      <c r="BD8" s="20">
        <f t="shared" si="31"/>
        <v>9.11</v>
      </c>
      <c r="BE8" s="24">
        <v>21.55</v>
      </c>
      <c r="BF8" s="1"/>
      <c r="BG8" s="1"/>
      <c r="BH8" s="2">
        <v>0</v>
      </c>
      <c r="BI8" s="2"/>
      <c r="BJ8" s="2"/>
      <c r="BK8" s="2"/>
      <c r="BL8" s="2"/>
      <c r="BM8" s="7">
        <f t="shared" si="14"/>
        <v>21.55</v>
      </c>
      <c r="BN8" s="19">
        <f t="shared" si="15"/>
        <v>0</v>
      </c>
      <c r="BO8" s="6">
        <f t="shared" si="16"/>
        <v>0</v>
      </c>
      <c r="BP8" s="20">
        <f t="shared" si="32"/>
        <v>21.55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 t="s">
        <v>91</v>
      </c>
      <c r="C9" s="9"/>
      <c r="D9" s="10"/>
      <c r="E9" s="10" t="s">
        <v>14</v>
      </c>
      <c r="F9" s="21" t="s">
        <v>19</v>
      </c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2</v>
      </c>
      <c r="J9" s="23">
        <f>IF(ISNA(VLOOKUP(F9,SortLookup!$A$7:$B$11,2,FALSE))," ",VLOOKUP(F9,SortLookup!$A$7:$B$11,2,FALSE))</f>
        <v>3</v>
      </c>
      <c r="K9" s="38">
        <f t="shared" si="0"/>
        <v>62.47</v>
      </c>
      <c r="L9" s="39">
        <f t="shared" si="1"/>
        <v>60.47</v>
      </c>
      <c r="M9" s="8">
        <f t="shared" si="2"/>
        <v>0</v>
      </c>
      <c r="N9" s="42">
        <f t="shared" si="3"/>
        <v>2</v>
      </c>
      <c r="O9" s="43">
        <f t="shared" si="4"/>
        <v>4</v>
      </c>
      <c r="P9" s="24">
        <v>14.49</v>
      </c>
      <c r="Q9" s="1"/>
      <c r="R9" s="1"/>
      <c r="S9" s="1"/>
      <c r="T9" s="1"/>
      <c r="U9" s="1"/>
      <c r="V9" s="1"/>
      <c r="W9" s="2">
        <v>2</v>
      </c>
      <c r="X9" s="2"/>
      <c r="Y9" s="2"/>
      <c r="Z9" s="2"/>
      <c r="AA9" s="25"/>
      <c r="AB9" s="7">
        <f t="shared" si="5"/>
        <v>14.49</v>
      </c>
      <c r="AC9" s="19">
        <f t="shared" si="6"/>
        <v>1</v>
      </c>
      <c r="AD9" s="6">
        <f t="shared" si="7"/>
        <v>0</v>
      </c>
      <c r="AE9" s="20">
        <f t="shared" si="29"/>
        <v>15.49</v>
      </c>
      <c r="AF9" s="24">
        <v>16.35</v>
      </c>
      <c r="AG9" s="1"/>
      <c r="AH9" s="1"/>
      <c r="AI9" s="1"/>
      <c r="AJ9" s="2">
        <v>1</v>
      </c>
      <c r="AK9" s="2"/>
      <c r="AL9" s="2"/>
      <c r="AM9" s="2"/>
      <c r="AN9" s="2"/>
      <c r="AO9" s="7">
        <f t="shared" si="8"/>
        <v>16.35</v>
      </c>
      <c r="AP9" s="19">
        <f t="shared" si="9"/>
        <v>0.5</v>
      </c>
      <c r="AQ9" s="6">
        <f t="shared" si="10"/>
        <v>0</v>
      </c>
      <c r="AR9" s="20">
        <f t="shared" si="30"/>
        <v>16.85</v>
      </c>
      <c r="AS9" s="24">
        <v>9.11</v>
      </c>
      <c r="AT9" s="1"/>
      <c r="AU9" s="1"/>
      <c r="AV9" s="2">
        <v>0</v>
      </c>
      <c r="AW9" s="2"/>
      <c r="AX9" s="2"/>
      <c r="AY9" s="2"/>
      <c r="AZ9" s="2"/>
      <c r="BA9" s="7">
        <f t="shared" si="11"/>
        <v>9.11</v>
      </c>
      <c r="BB9" s="19">
        <f t="shared" si="12"/>
        <v>0</v>
      </c>
      <c r="BC9" s="6">
        <f t="shared" si="13"/>
        <v>0</v>
      </c>
      <c r="BD9" s="20">
        <f t="shared" si="31"/>
        <v>9.11</v>
      </c>
      <c r="BE9" s="24">
        <v>20.52</v>
      </c>
      <c r="BF9" s="1"/>
      <c r="BG9" s="1"/>
      <c r="BH9" s="2">
        <v>1</v>
      </c>
      <c r="BI9" s="2"/>
      <c r="BJ9" s="2"/>
      <c r="BK9" s="2"/>
      <c r="BL9" s="2"/>
      <c r="BM9" s="7">
        <f t="shared" si="14"/>
        <v>20.52</v>
      </c>
      <c r="BN9" s="19">
        <f t="shared" si="15"/>
        <v>0.5</v>
      </c>
      <c r="BO9" s="6">
        <f t="shared" si="16"/>
        <v>0</v>
      </c>
      <c r="BP9" s="20">
        <f t="shared" si="32"/>
        <v>21.02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 t="s">
        <v>92</v>
      </c>
      <c r="C10" s="9"/>
      <c r="D10" s="10"/>
      <c r="E10" s="10" t="s">
        <v>14</v>
      </c>
      <c r="F10" s="21" t="s">
        <v>19</v>
      </c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2</v>
      </c>
      <c r="J10" s="23">
        <f>IF(ISNA(VLOOKUP(F10,SortLookup!$A$7:$B$11,2,FALSE))," ",VLOOKUP(F10,SortLookup!$A$7:$B$11,2,FALSE))</f>
        <v>3</v>
      </c>
      <c r="K10" s="38">
        <f t="shared" si="0"/>
        <v>77.78</v>
      </c>
      <c r="L10" s="39">
        <f t="shared" si="1"/>
        <v>72.78</v>
      </c>
      <c r="M10" s="8">
        <f t="shared" si="2"/>
        <v>0</v>
      </c>
      <c r="N10" s="42">
        <f t="shared" si="3"/>
        <v>5</v>
      </c>
      <c r="O10" s="43">
        <f t="shared" si="4"/>
        <v>10</v>
      </c>
      <c r="P10" s="24">
        <v>26.75</v>
      </c>
      <c r="Q10" s="1"/>
      <c r="R10" s="1"/>
      <c r="S10" s="1"/>
      <c r="T10" s="1"/>
      <c r="U10" s="1"/>
      <c r="V10" s="1"/>
      <c r="W10" s="2">
        <v>3</v>
      </c>
      <c r="X10" s="2"/>
      <c r="Y10" s="2"/>
      <c r="Z10" s="2"/>
      <c r="AA10" s="25"/>
      <c r="AB10" s="7">
        <f t="shared" si="5"/>
        <v>26.75</v>
      </c>
      <c r="AC10" s="19">
        <f t="shared" si="6"/>
        <v>1.5</v>
      </c>
      <c r="AD10" s="6">
        <f t="shared" si="7"/>
        <v>0</v>
      </c>
      <c r="AE10" s="20">
        <f t="shared" si="29"/>
        <v>28.25</v>
      </c>
      <c r="AF10" s="24">
        <v>9.06</v>
      </c>
      <c r="AG10" s="1"/>
      <c r="AH10" s="1"/>
      <c r="AI10" s="1"/>
      <c r="AJ10" s="2">
        <v>2</v>
      </c>
      <c r="AK10" s="2"/>
      <c r="AL10" s="2"/>
      <c r="AM10" s="2"/>
      <c r="AN10" s="2"/>
      <c r="AO10" s="7">
        <f t="shared" si="8"/>
        <v>9.06</v>
      </c>
      <c r="AP10" s="19">
        <f t="shared" si="9"/>
        <v>1</v>
      </c>
      <c r="AQ10" s="6">
        <f t="shared" si="10"/>
        <v>0</v>
      </c>
      <c r="AR10" s="20">
        <f t="shared" si="30"/>
        <v>10.06</v>
      </c>
      <c r="AS10" s="24">
        <v>10.58</v>
      </c>
      <c r="AT10" s="1"/>
      <c r="AU10" s="1"/>
      <c r="AV10" s="2">
        <v>0</v>
      </c>
      <c r="AW10" s="2"/>
      <c r="AX10" s="2"/>
      <c r="AY10" s="2"/>
      <c r="AZ10" s="2"/>
      <c r="BA10" s="7">
        <f t="shared" si="11"/>
        <v>10.58</v>
      </c>
      <c r="BB10" s="19">
        <f t="shared" si="12"/>
        <v>0</v>
      </c>
      <c r="BC10" s="6">
        <f t="shared" si="13"/>
        <v>0</v>
      </c>
      <c r="BD10" s="20">
        <f t="shared" si="31"/>
        <v>10.58</v>
      </c>
      <c r="BE10" s="24">
        <v>26.39</v>
      </c>
      <c r="BF10" s="1"/>
      <c r="BG10" s="1"/>
      <c r="BH10" s="2">
        <v>5</v>
      </c>
      <c r="BI10" s="2"/>
      <c r="BJ10" s="2"/>
      <c r="BK10" s="2"/>
      <c r="BL10" s="2"/>
      <c r="BM10" s="7">
        <f t="shared" si="14"/>
        <v>26.39</v>
      </c>
      <c r="BN10" s="19">
        <f t="shared" si="15"/>
        <v>2.5</v>
      </c>
      <c r="BO10" s="6">
        <f t="shared" si="16"/>
        <v>0</v>
      </c>
      <c r="BP10" s="20">
        <f t="shared" si="32"/>
        <v>28.89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 t="s">
        <v>93</v>
      </c>
      <c r="C11" s="9"/>
      <c r="D11" s="10"/>
      <c r="E11" s="10" t="s">
        <v>14</v>
      </c>
      <c r="F11" s="21" t="s">
        <v>19</v>
      </c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>
        <f>IF(ISNA(VLOOKUP(E11,SortLookup!$A$1:$B$5,2,FALSE))," ",VLOOKUP(E11,SortLookup!$A$1:$B$5,2,FALSE))</f>
        <v>2</v>
      </c>
      <c r="J11" s="23">
        <f>IF(ISNA(VLOOKUP(F11,SortLookup!$A$7:$B$11,2,FALSE))," ",VLOOKUP(F11,SortLookup!$A$7:$B$11,2,FALSE))</f>
        <v>3</v>
      </c>
      <c r="K11" s="38">
        <f t="shared" si="0"/>
        <v>52.08</v>
      </c>
      <c r="L11" s="39">
        <f t="shared" si="1"/>
        <v>39.58</v>
      </c>
      <c r="M11" s="8">
        <f t="shared" si="2"/>
        <v>5</v>
      </c>
      <c r="N11" s="42">
        <f t="shared" si="3"/>
        <v>7.5</v>
      </c>
      <c r="O11" s="43">
        <f t="shared" si="4"/>
        <v>15</v>
      </c>
      <c r="P11" s="24">
        <v>12.15</v>
      </c>
      <c r="Q11" s="1"/>
      <c r="R11" s="1"/>
      <c r="S11" s="1"/>
      <c r="T11" s="1"/>
      <c r="U11" s="1"/>
      <c r="V11" s="1"/>
      <c r="W11" s="2">
        <v>5</v>
      </c>
      <c r="X11" s="2"/>
      <c r="Y11" s="2"/>
      <c r="Z11" s="2"/>
      <c r="AA11" s="25"/>
      <c r="AB11" s="7">
        <f t="shared" si="5"/>
        <v>12.15</v>
      </c>
      <c r="AC11" s="19">
        <f t="shared" si="6"/>
        <v>2.5</v>
      </c>
      <c r="AD11" s="6">
        <f t="shared" si="7"/>
        <v>0</v>
      </c>
      <c r="AE11" s="20">
        <f t="shared" si="29"/>
        <v>14.65</v>
      </c>
      <c r="AF11" s="24">
        <v>5.63</v>
      </c>
      <c r="AG11" s="1"/>
      <c r="AH11" s="1"/>
      <c r="AI11" s="1"/>
      <c r="AJ11" s="2">
        <v>5</v>
      </c>
      <c r="AK11" s="2"/>
      <c r="AL11" s="2"/>
      <c r="AM11" s="2">
        <v>1</v>
      </c>
      <c r="AN11" s="2"/>
      <c r="AO11" s="7">
        <f t="shared" si="8"/>
        <v>5.63</v>
      </c>
      <c r="AP11" s="19">
        <f t="shared" si="9"/>
        <v>2.5</v>
      </c>
      <c r="AQ11" s="6">
        <f t="shared" si="10"/>
        <v>5</v>
      </c>
      <c r="AR11" s="20">
        <f t="shared" si="30"/>
        <v>13.13</v>
      </c>
      <c r="AS11" s="24">
        <v>7.68</v>
      </c>
      <c r="AT11" s="1"/>
      <c r="AU11" s="1"/>
      <c r="AV11" s="2">
        <v>0</v>
      </c>
      <c r="AW11" s="2"/>
      <c r="AX11" s="2"/>
      <c r="AY11" s="2"/>
      <c r="AZ11" s="2"/>
      <c r="BA11" s="7">
        <f t="shared" si="11"/>
        <v>7.68</v>
      </c>
      <c r="BB11" s="19">
        <f t="shared" si="12"/>
        <v>0</v>
      </c>
      <c r="BC11" s="6">
        <f t="shared" si="13"/>
        <v>0</v>
      </c>
      <c r="BD11" s="20">
        <f t="shared" si="31"/>
        <v>7.68</v>
      </c>
      <c r="BE11" s="24">
        <v>14.12</v>
      </c>
      <c r="BF11" s="1"/>
      <c r="BG11" s="1"/>
      <c r="BH11" s="2">
        <v>5</v>
      </c>
      <c r="BI11" s="2"/>
      <c r="BJ11" s="2"/>
      <c r="BK11" s="2"/>
      <c r="BL11" s="2"/>
      <c r="BM11" s="7">
        <f t="shared" si="14"/>
        <v>14.12</v>
      </c>
      <c r="BN11" s="19">
        <f t="shared" si="15"/>
        <v>2.5</v>
      </c>
      <c r="BO11" s="6">
        <f t="shared" si="16"/>
        <v>0</v>
      </c>
      <c r="BP11" s="20">
        <f t="shared" si="32"/>
        <v>16.62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 t="s">
        <v>94</v>
      </c>
      <c r="C12" s="9"/>
      <c r="D12" s="10"/>
      <c r="E12" s="10" t="s">
        <v>14</v>
      </c>
      <c r="F12" s="21" t="s">
        <v>18</v>
      </c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>
        <f>IF(ISNA(VLOOKUP(E12,SortLookup!$A$1:$B$5,2,FALSE))," ",VLOOKUP(E12,SortLookup!$A$1:$B$5,2,FALSE))</f>
        <v>2</v>
      </c>
      <c r="J12" s="23">
        <f>IF(ISNA(VLOOKUP(F12,SortLookup!$A$7:$B$11,2,FALSE))," ",VLOOKUP(F12,SortLookup!$A$7:$B$11,2,FALSE))</f>
        <v>2</v>
      </c>
      <c r="K12" s="38">
        <f t="shared" si="0"/>
        <v>63.07</v>
      </c>
      <c r="L12" s="39">
        <f t="shared" si="1"/>
        <v>61.57</v>
      </c>
      <c r="M12" s="8">
        <f t="shared" si="2"/>
        <v>0</v>
      </c>
      <c r="N12" s="42">
        <f t="shared" si="3"/>
        <v>1.5</v>
      </c>
      <c r="O12" s="43">
        <f t="shared" si="4"/>
        <v>3</v>
      </c>
      <c r="P12" s="24">
        <v>17.3</v>
      </c>
      <c r="Q12" s="1"/>
      <c r="R12" s="1"/>
      <c r="S12" s="1"/>
      <c r="T12" s="1"/>
      <c r="U12" s="1"/>
      <c r="V12" s="1"/>
      <c r="W12" s="2">
        <v>2</v>
      </c>
      <c r="X12" s="2"/>
      <c r="Y12" s="2"/>
      <c r="Z12" s="2"/>
      <c r="AA12" s="25"/>
      <c r="AB12" s="7">
        <f t="shared" si="5"/>
        <v>17.3</v>
      </c>
      <c r="AC12" s="19">
        <f t="shared" si="6"/>
        <v>1</v>
      </c>
      <c r="AD12" s="6">
        <f t="shared" si="7"/>
        <v>0</v>
      </c>
      <c r="AE12" s="20">
        <f t="shared" si="29"/>
        <v>18.3</v>
      </c>
      <c r="AF12" s="24">
        <v>17.92</v>
      </c>
      <c r="AG12" s="1"/>
      <c r="AH12" s="1"/>
      <c r="AI12" s="1"/>
      <c r="AJ12" s="2">
        <v>0</v>
      </c>
      <c r="AK12" s="2"/>
      <c r="AL12" s="2"/>
      <c r="AM12" s="2"/>
      <c r="AN12" s="2"/>
      <c r="AO12" s="7">
        <f t="shared" si="8"/>
        <v>17.92</v>
      </c>
      <c r="AP12" s="19">
        <f t="shared" si="9"/>
        <v>0</v>
      </c>
      <c r="AQ12" s="6">
        <f t="shared" si="10"/>
        <v>0</v>
      </c>
      <c r="AR12" s="20">
        <f t="shared" si="30"/>
        <v>17.92</v>
      </c>
      <c r="AS12" s="24">
        <v>9.11</v>
      </c>
      <c r="AT12" s="1"/>
      <c r="AU12" s="1"/>
      <c r="AV12" s="2">
        <v>0</v>
      </c>
      <c r="AW12" s="2"/>
      <c r="AX12" s="2"/>
      <c r="AY12" s="2"/>
      <c r="AZ12" s="2"/>
      <c r="BA12" s="7">
        <f t="shared" si="11"/>
        <v>9.11</v>
      </c>
      <c r="BB12" s="19">
        <f t="shared" si="12"/>
        <v>0</v>
      </c>
      <c r="BC12" s="6">
        <f t="shared" si="13"/>
        <v>0</v>
      </c>
      <c r="BD12" s="20">
        <f t="shared" si="31"/>
        <v>9.11</v>
      </c>
      <c r="BE12" s="24">
        <v>17.24</v>
      </c>
      <c r="BF12" s="1"/>
      <c r="BG12" s="1"/>
      <c r="BH12" s="2">
        <v>1</v>
      </c>
      <c r="BI12" s="2"/>
      <c r="BJ12" s="2"/>
      <c r="BK12" s="2"/>
      <c r="BL12" s="2"/>
      <c r="BM12" s="7">
        <f t="shared" si="14"/>
        <v>17.24</v>
      </c>
      <c r="BN12" s="19">
        <f t="shared" si="15"/>
        <v>0.5</v>
      </c>
      <c r="BO12" s="6">
        <f t="shared" si="16"/>
        <v>0</v>
      </c>
      <c r="BP12" s="20">
        <f t="shared" si="32"/>
        <v>17.74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 t="s">
        <v>95</v>
      </c>
      <c r="C13" s="9"/>
      <c r="D13" s="10"/>
      <c r="E13" s="10" t="s">
        <v>14</v>
      </c>
      <c r="F13" s="21" t="s">
        <v>19</v>
      </c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>
        <f>IF(ISNA(VLOOKUP(E13,SortLookup!$A$1:$B$5,2,FALSE))," ",VLOOKUP(E13,SortLookup!$A$1:$B$5,2,FALSE))</f>
        <v>2</v>
      </c>
      <c r="J13" s="23">
        <f>IF(ISNA(VLOOKUP(F13,SortLookup!$A$7:$B$11,2,FALSE))," ",VLOOKUP(F13,SortLookup!$A$7:$B$11,2,FALSE))</f>
        <v>3</v>
      </c>
      <c r="K13" s="38">
        <f t="shared" si="0"/>
        <v>99.79</v>
      </c>
      <c r="L13" s="39">
        <f t="shared" si="1"/>
        <v>93.79</v>
      </c>
      <c r="M13" s="8">
        <f t="shared" si="2"/>
        <v>5</v>
      </c>
      <c r="N13" s="42">
        <f t="shared" si="3"/>
        <v>1</v>
      </c>
      <c r="O13" s="43">
        <f t="shared" si="4"/>
        <v>2</v>
      </c>
      <c r="P13" s="24">
        <v>19.19</v>
      </c>
      <c r="Q13" s="1"/>
      <c r="R13" s="1"/>
      <c r="S13" s="1"/>
      <c r="T13" s="1"/>
      <c r="U13" s="1"/>
      <c r="V13" s="1"/>
      <c r="W13" s="2">
        <v>1</v>
      </c>
      <c r="X13" s="2"/>
      <c r="Y13" s="2"/>
      <c r="Z13" s="2"/>
      <c r="AA13" s="25"/>
      <c r="AB13" s="7">
        <f t="shared" si="5"/>
        <v>19.19</v>
      </c>
      <c r="AC13" s="19">
        <f t="shared" si="6"/>
        <v>0.5</v>
      </c>
      <c r="AD13" s="6">
        <f t="shared" si="7"/>
        <v>0</v>
      </c>
      <c r="AE13" s="20">
        <f t="shared" si="29"/>
        <v>19.69</v>
      </c>
      <c r="AF13" s="24">
        <v>28.63</v>
      </c>
      <c r="AG13" s="1"/>
      <c r="AH13" s="1"/>
      <c r="AI13" s="1"/>
      <c r="AJ13" s="2">
        <v>1</v>
      </c>
      <c r="AK13" s="2"/>
      <c r="AL13" s="2"/>
      <c r="AM13" s="2">
        <v>1</v>
      </c>
      <c r="AN13" s="2"/>
      <c r="AO13" s="7">
        <f t="shared" si="8"/>
        <v>28.63</v>
      </c>
      <c r="AP13" s="19">
        <f t="shared" si="9"/>
        <v>0.5</v>
      </c>
      <c r="AQ13" s="6">
        <f t="shared" si="10"/>
        <v>5</v>
      </c>
      <c r="AR13" s="20">
        <f t="shared" si="30"/>
        <v>34.13</v>
      </c>
      <c r="AS13" s="24">
        <v>9.91</v>
      </c>
      <c r="AT13" s="1"/>
      <c r="AU13" s="1"/>
      <c r="AV13" s="2">
        <v>0</v>
      </c>
      <c r="AW13" s="2"/>
      <c r="AX13" s="2"/>
      <c r="AY13" s="2"/>
      <c r="AZ13" s="2"/>
      <c r="BA13" s="7">
        <f t="shared" si="11"/>
        <v>9.91</v>
      </c>
      <c r="BB13" s="19">
        <f t="shared" si="12"/>
        <v>0</v>
      </c>
      <c r="BC13" s="6">
        <f t="shared" si="13"/>
        <v>0</v>
      </c>
      <c r="BD13" s="20">
        <f t="shared" si="31"/>
        <v>9.91</v>
      </c>
      <c r="BE13" s="24">
        <v>36.06</v>
      </c>
      <c r="BF13" s="1"/>
      <c r="BG13" s="1"/>
      <c r="BH13" s="2">
        <v>0</v>
      </c>
      <c r="BI13" s="2"/>
      <c r="BJ13" s="2"/>
      <c r="BK13" s="2"/>
      <c r="BL13" s="2"/>
      <c r="BM13" s="7">
        <f t="shared" si="14"/>
        <v>36.06</v>
      </c>
      <c r="BN13" s="19">
        <f t="shared" si="15"/>
        <v>0</v>
      </c>
      <c r="BO13" s="6">
        <f t="shared" si="16"/>
        <v>0</v>
      </c>
      <c r="BP13" s="20">
        <f t="shared" si="32"/>
        <v>36.06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 t="s">
        <v>96</v>
      </c>
      <c r="C14" s="9"/>
      <c r="D14" s="10"/>
      <c r="E14" s="10" t="s">
        <v>14</v>
      </c>
      <c r="F14" s="21" t="s">
        <v>85</v>
      </c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>
        <f>IF(ISNA(VLOOKUP(E14,SortLookup!$A$1:$B$5,2,FALSE))," ",VLOOKUP(E14,SortLookup!$A$1:$B$5,2,FALSE))</f>
        <v>2</v>
      </c>
      <c r="J14" s="23" t="str">
        <f>IF(ISNA(VLOOKUP(F14,SortLookup!$A$7:$B$11,2,FALSE))," ",VLOOKUP(F14,SortLookup!$A$7:$B$11,2,FALSE))</f>
        <v> </v>
      </c>
      <c r="K14" s="38">
        <f t="shared" si="0"/>
        <v>300.96</v>
      </c>
      <c r="L14" s="39">
        <f t="shared" si="1"/>
        <v>281.46</v>
      </c>
      <c r="M14" s="8">
        <f t="shared" si="2"/>
        <v>10</v>
      </c>
      <c r="N14" s="42">
        <f t="shared" si="3"/>
        <v>9.5</v>
      </c>
      <c r="O14" s="43">
        <f t="shared" si="4"/>
        <v>19</v>
      </c>
      <c r="P14" s="24">
        <v>72.7</v>
      </c>
      <c r="Q14" s="1"/>
      <c r="R14" s="1"/>
      <c r="S14" s="1"/>
      <c r="T14" s="1"/>
      <c r="U14" s="1"/>
      <c r="V14" s="1"/>
      <c r="W14" s="2">
        <v>9</v>
      </c>
      <c r="X14" s="2"/>
      <c r="Y14" s="2">
        <v>1</v>
      </c>
      <c r="Z14" s="2"/>
      <c r="AA14" s="25"/>
      <c r="AB14" s="7">
        <f t="shared" si="5"/>
        <v>72.7</v>
      </c>
      <c r="AC14" s="19">
        <f t="shared" si="6"/>
        <v>4.5</v>
      </c>
      <c r="AD14" s="6">
        <f t="shared" si="7"/>
        <v>5</v>
      </c>
      <c r="AE14" s="20">
        <f t="shared" si="29"/>
        <v>82.2</v>
      </c>
      <c r="AF14" s="24">
        <v>99.9</v>
      </c>
      <c r="AG14" s="1"/>
      <c r="AH14" s="1"/>
      <c r="AI14" s="1"/>
      <c r="AJ14" s="2">
        <v>6</v>
      </c>
      <c r="AK14" s="2"/>
      <c r="AL14" s="2">
        <v>1</v>
      </c>
      <c r="AM14" s="2"/>
      <c r="AN14" s="2"/>
      <c r="AO14" s="7">
        <f t="shared" si="8"/>
        <v>99.9</v>
      </c>
      <c r="AP14" s="19">
        <f t="shared" si="9"/>
        <v>3</v>
      </c>
      <c r="AQ14" s="6">
        <f t="shared" si="10"/>
        <v>5</v>
      </c>
      <c r="AR14" s="20">
        <f t="shared" si="30"/>
        <v>107.9</v>
      </c>
      <c r="AS14" s="24">
        <v>66.19</v>
      </c>
      <c r="AT14" s="1"/>
      <c r="AU14" s="1"/>
      <c r="AV14" s="2">
        <v>0</v>
      </c>
      <c r="AW14" s="2"/>
      <c r="AX14" s="2"/>
      <c r="AY14" s="2"/>
      <c r="AZ14" s="2"/>
      <c r="BA14" s="7">
        <f t="shared" si="11"/>
        <v>66.19</v>
      </c>
      <c r="BB14" s="19">
        <f t="shared" si="12"/>
        <v>0</v>
      </c>
      <c r="BC14" s="6">
        <f t="shared" si="13"/>
        <v>0</v>
      </c>
      <c r="BD14" s="20">
        <f t="shared" si="31"/>
        <v>66.19</v>
      </c>
      <c r="BE14" s="24">
        <v>42.67</v>
      </c>
      <c r="BF14" s="1"/>
      <c r="BG14" s="1"/>
      <c r="BH14" s="2">
        <v>4</v>
      </c>
      <c r="BI14" s="2"/>
      <c r="BJ14" s="2"/>
      <c r="BK14" s="2"/>
      <c r="BL14" s="2"/>
      <c r="BM14" s="7">
        <f t="shared" si="14"/>
        <v>42.67</v>
      </c>
      <c r="BN14" s="19">
        <f t="shared" si="15"/>
        <v>2</v>
      </c>
      <c r="BO14" s="6">
        <f t="shared" si="16"/>
        <v>0</v>
      </c>
      <c r="BP14" s="20">
        <f t="shared" si="32"/>
        <v>44.67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 t="s">
        <v>97</v>
      </c>
      <c r="C15" s="9"/>
      <c r="D15" s="10"/>
      <c r="E15" s="10" t="s">
        <v>14</v>
      </c>
      <c r="F15" s="21" t="s">
        <v>20</v>
      </c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>
        <f>IF(ISNA(VLOOKUP(E15,SortLookup!$A$1:$B$5,2,FALSE))," ",VLOOKUP(E15,SortLookup!$A$1:$B$5,2,FALSE))</f>
        <v>2</v>
      </c>
      <c r="J15" s="23">
        <f>IF(ISNA(VLOOKUP(F15,SortLookup!$A$7:$B$11,2,FALSE))," ",VLOOKUP(F15,SortLookup!$A$7:$B$11,2,FALSE))</f>
        <v>4</v>
      </c>
      <c r="K15" s="38">
        <f t="shared" si="0"/>
        <v>98.9</v>
      </c>
      <c r="L15" s="39">
        <f t="shared" si="1"/>
        <v>89.9</v>
      </c>
      <c r="M15" s="8">
        <f t="shared" si="2"/>
        <v>6</v>
      </c>
      <c r="N15" s="42">
        <f t="shared" si="3"/>
        <v>3</v>
      </c>
      <c r="O15" s="43">
        <f t="shared" si="4"/>
        <v>6</v>
      </c>
      <c r="P15" s="24">
        <v>34.65</v>
      </c>
      <c r="Q15" s="1"/>
      <c r="R15" s="1"/>
      <c r="S15" s="1"/>
      <c r="T15" s="1"/>
      <c r="U15" s="1"/>
      <c r="V15" s="1"/>
      <c r="W15" s="2">
        <v>4</v>
      </c>
      <c r="X15" s="2">
        <v>1</v>
      </c>
      <c r="Y15" s="2"/>
      <c r="Z15" s="2"/>
      <c r="AA15" s="25"/>
      <c r="AB15" s="7">
        <f t="shared" si="5"/>
        <v>34.65</v>
      </c>
      <c r="AC15" s="19">
        <f t="shared" si="6"/>
        <v>2</v>
      </c>
      <c r="AD15" s="6">
        <f t="shared" si="7"/>
        <v>3</v>
      </c>
      <c r="AE15" s="20">
        <f t="shared" si="29"/>
        <v>39.65</v>
      </c>
      <c r="AF15" s="24">
        <v>21.2</v>
      </c>
      <c r="AG15" s="1"/>
      <c r="AH15" s="1"/>
      <c r="AI15" s="1"/>
      <c r="AJ15" s="2">
        <v>0</v>
      </c>
      <c r="AK15" s="2"/>
      <c r="AL15" s="2"/>
      <c r="AM15" s="2"/>
      <c r="AN15" s="2"/>
      <c r="AO15" s="7">
        <f t="shared" si="8"/>
        <v>21.2</v>
      </c>
      <c r="AP15" s="19">
        <f t="shared" si="9"/>
        <v>0</v>
      </c>
      <c r="AQ15" s="6">
        <f t="shared" si="10"/>
        <v>0</v>
      </c>
      <c r="AR15" s="20">
        <f t="shared" si="30"/>
        <v>21.2</v>
      </c>
      <c r="AS15" s="24">
        <v>10.62</v>
      </c>
      <c r="AT15" s="1"/>
      <c r="AU15" s="1"/>
      <c r="AV15" s="2">
        <v>0</v>
      </c>
      <c r="AW15" s="2"/>
      <c r="AX15" s="2"/>
      <c r="AY15" s="2"/>
      <c r="AZ15" s="2"/>
      <c r="BA15" s="7">
        <f t="shared" si="11"/>
        <v>10.62</v>
      </c>
      <c r="BB15" s="19">
        <f t="shared" si="12"/>
        <v>0</v>
      </c>
      <c r="BC15" s="6">
        <f t="shared" si="13"/>
        <v>0</v>
      </c>
      <c r="BD15" s="20">
        <f t="shared" si="31"/>
        <v>10.62</v>
      </c>
      <c r="BE15" s="24">
        <v>23.43</v>
      </c>
      <c r="BF15" s="1"/>
      <c r="BG15" s="1"/>
      <c r="BH15" s="2">
        <v>2</v>
      </c>
      <c r="BI15" s="2">
        <v>1</v>
      </c>
      <c r="BJ15" s="2"/>
      <c r="BK15" s="2"/>
      <c r="BL15" s="2"/>
      <c r="BM15" s="7">
        <f t="shared" si="14"/>
        <v>23.43</v>
      </c>
      <c r="BN15" s="19">
        <f t="shared" si="15"/>
        <v>1</v>
      </c>
      <c r="BO15" s="6">
        <f t="shared" si="16"/>
        <v>3</v>
      </c>
      <c r="BP15" s="20">
        <f t="shared" si="32"/>
        <v>27.43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 t="s">
        <v>98</v>
      </c>
      <c r="C16" s="9"/>
      <c r="D16" s="10"/>
      <c r="E16" s="10" t="s">
        <v>13</v>
      </c>
      <c r="F16" s="21" t="s">
        <v>17</v>
      </c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1</v>
      </c>
      <c r="K16" s="38">
        <f t="shared" si="0"/>
        <v>49.87</v>
      </c>
      <c r="L16" s="39">
        <f t="shared" si="1"/>
        <v>46.87</v>
      </c>
      <c r="M16" s="8">
        <f t="shared" si="2"/>
        <v>0</v>
      </c>
      <c r="N16" s="42">
        <f t="shared" si="3"/>
        <v>3</v>
      </c>
      <c r="O16" s="43">
        <f t="shared" si="4"/>
        <v>6</v>
      </c>
      <c r="P16" s="24">
        <v>12.44</v>
      </c>
      <c r="Q16" s="1"/>
      <c r="R16" s="1"/>
      <c r="S16" s="1"/>
      <c r="T16" s="1"/>
      <c r="U16" s="1"/>
      <c r="V16" s="1"/>
      <c r="W16" s="2">
        <v>2</v>
      </c>
      <c r="X16" s="2"/>
      <c r="Y16" s="2"/>
      <c r="Z16" s="2"/>
      <c r="AA16" s="25"/>
      <c r="AB16" s="7">
        <f t="shared" si="5"/>
        <v>12.44</v>
      </c>
      <c r="AC16" s="19">
        <f t="shared" si="6"/>
        <v>1</v>
      </c>
      <c r="AD16" s="6">
        <f t="shared" si="7"/>
        <v>0</v>
      </c>
      <c r="AE16" s="20">
        <f t="shared" si="29"/>
        <v>13.44</v>
      </c>
      <c r="AF16" s="24">
        <v>13.46</v>
      </c>
      <c r="AG16" s="1"/>
      <c r="AH16" s="1"/>
      <c r="AI16" s="1"/>
      <c r="AJ16" s="2">
        <v>2</v>
      </c>
      <c r="AK16" s="2"/>
      <c r="AL16" s="2"/>
      <c r="AM16" s="2"/>
      <c r="AN16" s="2"/>
      <c r="AO16" s="7">
        <f t="shared" si="8"/>
        <v>13.46</v>
      </c>
      <c r="AP16" s="19">
        <f t="shared" si="9"/>
        <v>1</v>
      </c>
      <c r="AQ16" s="6">
        <f t="shared" si="10"/>
        <v>0</v>
      </c>
      <c r="AR16" s="20">
        <f t="shared" si="30"/>
        <v>14.46</v>
      </c>
      <c r="AS16" s="24">
        <v>4.82</v>
      </c>
      <c r="AT16" s="1"/>
      <c r="AU16" s="1"/>
      <c r="AV16" s="2">
        <v>0</v>
      </c>
      <c r="AW16" s="2"/>
      <c r="AX16" s="2"/>
      <c r="AY16" s="2"/>
      <c r="AZ16" s="2"/>
      <c r="BA16" s="7">
        <f t="shared" si="11"/>
        <v>4.82</v>
      </c>
      <c r="BB16" s="19">
        <f t="shared" si="12"/>
        <v>0</v>
      </c>
      <c r="BC16" s="6">
        <f t="shared" si="13"/>
        <v>0</v>
      </c>
      <c r="BD16" s="20">
        <f t="shared" si="31"/>
        <v>4.82</v>
      </c>
      <c r="BE16" s="24">
        <v>16.15</v>
      </c>
      <c r="BF16" s="1"/>
      <c r="BG16" s="1"/>
      <c r="BH16" s="2">
        <v>2</v>
      </c>
      <c r="BI16" s="2"/>
      <c r="BJ16" s="2"/>
      <c r="BK16" s="2"/>
      <c r="BL16" s="2"/>
      <c r="BM16" s="7">
        <f t="shared" si="14"/>
        <v>16.15</v>
      </c>
      <c r="BN16" s="19">
        <f t="shared" si="15"/>
        <v>1</v>
      </c>
      <c r="BO16" s="6">
        <f t="shared" si="16"/>
        <v>0</v>
      </c>
      <c r="BP16" s="20">
        <f t="shared" si="32"/>
        <v>17.15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 t="s">
        <v>99</v>
      </c>
      <c r="C17" s="9"/>
      <c r="D17" s="10"/>
      <c r="E17" s="10" t="s">
        <v>13</v>
      </c>
      <c r="F17" s="21" t="s">
        <v>20</v>
      </c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4</v>
      </c>
      <c r="K17" s="38">
        <f t="shared" si="0"/>
        <v>65.99</v>
      </c>
      <c r="L17" s="39">
        <f t="shared" si="1"/>
        <v>60.49</v>
      </c>
      <c r="M17" s="8">
        <f t="shared" si="2"/>
        <v>0</v>
      </c>
      <c r="N17" s="42">
        <f t="shared" si="3"/>
        <v>5.5</v>
      </c>
      <c r="O17" s="43">
        <f t="shared" si="4"/>
        <v>11</v>
      </c>
      <c r="P17" s="24">
        <v>21.2</v>
      </c>
      <c r="Q17" s="1"/>
      <c r="R17" s="1"/>
      <c r="S17" s="1"/>
      <c r="T17" s="1"/>
      <c r="U17" s="1"/>
      <c r="V17" s="1"/>
      <c r="W17" s="2">
        <v>5</v>
      </c>
      <c r="X17" s="2"/>
      <c r="Y17" s="2"/>
      <c r="Z17" s="2"/>
      <c r="AA17" s="25"/>
      <c r="AB17" s="7">
        <f t="shared" si="5"/>
        <v>21.2</v>
      </c>
      <c r="AC17" s="19">
        <f t="shared" si="6"/>
        <v>2.5</v>
      </c>
      <c r="AD17" s="6">
        <f t="shared" si="7"/>
        <v>0</v>
      </c>
      <c r="AE17" s="20">
        <f t="shared" si="29"/>
        <v>23.7</v>
      </c>
      <c r="AF17" s="24">
        <v>8.7</v>
      </c>
      <c r="AG17" s="1"/>
      <c r="AH17" s="1"/>
      <c r="AI17" s="1"/>
      <c r="AJ17" s="2">
        <v>1</v>
      </c>
      <c r="AK17" s="2"/>
      <c r="AL17" s="2"/>
      <c r="AM17" s="2"/>
      <c r="AN17" s="2"/>
      <c r="AO17" s="7">
        <f t="shared" si="8"/>
        <v>8.7</v>
      </c>
      <c r="AP17" s="19">
        <f t="shared" si="9"/>
        <v>0.5</v>
      </c>
      <c r="AQ17" s="6">
        <f t="shared" si="10"/>
        <v>0</v>
      </c>
      <c r="AR17" s="20">
        <f t="shared" si="30"/>
        <v>9.2</v>
      </c>
      <c r="AS17" s="24">
        <v>10.77</v>
      </c>
      <c r="AT17" s="1"/>
      <c r="AU17" s="1"/>
      <c r="AV17" s="2">
        <v>5</v>
      </c>
      <c r="AW17" s="2"/>
      <c r="AX17" s="2"/>
      <c r="AY17" s="2"/>
      <c r="AZ17" s="2"/>
      <c r="BA17" s="7">
        <f t="shared" si="11"/>
        <v>10.77</v>
      </c>
      <c r="BB17" s="19">
        <f t="shared" si="12"/>
        <v>2.5</v>
      </c>
      <c r="BC17" s="6">
        <f t="shared" si="13"/>
        <v>0</v>
      </c>
      <c r="BD17" s="20">
        <f t="shared" si="31"/>
        <v>13.27</v>
      </c>
      <c r="BE17" s="24">
        <v>19.82</v>
      </c>
      <c r="BF17" s="1"/>
      <c r="BG17" s="1"/>
      <c r="BH17" s="2">
        <v>0</v>
      </c>
      <c r="BI17" s="2"/>
      <c r="BJ17" s="2"/>
      <c r="BK17" s="2"/>
      <c r="BL17" s="2"/>
      <c r="BM17" s="7">
        <f t="shared" si="14"/>
        <v>19.82</v>
      </c>
      <c r="BN17" s="19">
        <f t="shared" si="15"/>
        <v>0</v>
      </c>
      <c r="BO17" s="6">
        <f t="shared" si="16"/>
        <v>0</v>
      </c>
      <c r="BP17" s="20">
        <f t="shared" si="32"/>
        <v>19.82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 t="s">
        <v>100</v>
      </c>
      <c r="C18" s="9"/>
      <c r="D18" s="10"/>
      <c r="E18" s="10" t="s">
        <v>13</v>
      </c>
      <c r="F18" s="21" t="s">
        <v>18</v>
      </c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2</v>
      </c>
      <c r="K18" s="38">
        <f t="shared" si="0"/>
        <v>41.72</v>
      </c>
      <c r="L18" s="39">
        <f t="shared" si="1"/>
        <v>37.22</v>
      </c>
      <c r="M18" s="8">
        <f t="shared" si="2"/>
        <v>0</v>
      </c>
      <c r="N18" s="42">
        <f t="shared" si="3"/>
        <v>4.5</v>
      </c>
      <c r="O18" s="43">
        <f t="shared" si="4"/>
        <v>9</v>
      </c>
      <c r="P18" s="24">
        <v>12.49</v>
      </c>
      <c r="Q18" s="1"/>
      <c r="R18" s="1"/>
      <c r="S18" s="1"/>
      <c r="T18" s="1"/>
      <c r="U18" s="1"/>
      <c r="V18" s="1"/>
      <c r="W18" s="2">
        <v>2</v>
      </c>
      <c r="X18" s="2"/>
      <c r="Y18" s="2"/>
      <c r="Z18" s="2"/>
      <c r="AA18" s="25"/>
      <c r="AB18" s="7">
        <f t="shared" si="5"/>
        <v>12.49</v>
      </c>
      <c r="AC18" s="19">
        <f t="shared" si="6"/>
        <v>1</v>
      </c>
      <c r="AD18" s="6">
        <f t="shared" si="7"/>
        <v>0</v>
      </c>
      <c r="AE18" s="20">
        <f t="shared" si="29"/>
        <v>13.49</v>
      </c>
      <c r="AF18" s="24">
        <v>5.66</v>
      </c>
      <c r="AG18" s="1"/>
      <c r="AH18" s="1"/>
      <c r="AI18" s="1"/>
      <c r="AJ18" s="2">
        <v>1</v>
      </c>
      <c r="AK18" s="2"/>
      <c r="AL18" s="2"/>
      <c r="AM18" s="2"/>
      <c r="AN18" s="2"/>
      <c r="AO18" s="7">
        <f t="shared" si="8"/>
        <v>5.66</v>
      </c>
      <c r="AP18" s="19">
        <f t="shared" si="9"/>
        <v>0.5</v>
      </c>
      <c r="AQ18" s="6">
        <f t="shared" si="10"/>
        <v>0</v>
      </c>
      <c r="AR18" s="20">
        <f t="shared" si="30"/>
        <v>6.16</v>
      </c>
      <c r="AS18" s="24">
        <v>5.09</v>
      </c>
      <c r="AT18" s="1"/>
      <c r="AU18" s="1"/>
      <c r="AV18" s="2">
        <v>0</v>
      </c>
      <c r="AW18" s="2"/>
      <c r="AX18" s="2"/>
      <c r="AY18" s="2"/>
      <c r="AZ18" s="2"/>
      <c r="BA18" s="7">
        <f t="shared" si="11"/>
        <v>5.09</v>
      </c>
      <c r="BB18" s="19">
        <f t="shared" si="12"/>
        <v>0</v>
      </c>
      <c r="BC18" s="6">
        <f t="shared" si="13"/>
        <v>0</v>
      </c>
      <c r="BD18" s="20">
        <f t="shared" si="31"/>
        <v>5.09</v>
      </c>
      <c r="BE18" s="24">
        <v>13.98</v>
      </c>
      <c r="BF18" s="1"/>
      <c r="BG18" s="1"/>
      <c r="BH18" s="2">
        <v>6</v>
      </c>
      <c r="BI18" s="2"/>
      <c r="BJ18" s="2"/>
      <c r="BK18" s="2"/>
      <c r="BL18" s="2"/>
      <c r="BM18" s="7">
        <f t="shared" si="14"/>
        <v>13.98</v>
      </c>
      <c r="BN18" s="19">
        <f t="shared" si="15"/>
        <v>3</v>
      </c>
      <c r="BO18" s="6">
        <f t="shared" si="16"/>
        <v>0</v>
      </c>
      <c r="BP18" s="20">
        <f t="shared" si="32"/>
        <v>16.98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 t="s">
        <v>101</v>
      </c>
      <c r="C19" s="9"/>
      <c r="D19" s="10"/>
      <c r="E19" s="10" t="s">
        <v>13</v>
      </c>
      <c r="F19" s="21" t="s">
        <v>18</v>
      </c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2</v>
      </c>
      <c r="K19" s="38">
        <f t="shared" si="0"/>
        <v>60.74</v>
      </c>
      <c r="L19" s="39">
        <f t="shared" si="1"/>
        <v>60.74</v>
      </c>
      <c r="M19" s="8">
        <f t="shared" si="2"/>
        <v>0</v>
      </c>
      <c r="N19" s="42">
        <f t="shared" si="3"/>
        <v>0</v>
      </c>
      <c r="O19" s="43">
        <f t="shared" si="4"/>
        <v>0</v>
      </c>
      <c r="P19" s="24">
        <v>13.04</v>
      </c>
      <c r="Q19" s="1"/>
      <c r="R19" s="1"/>
      <c r="S19" s="1"/>
      <c r="T19" s="1"/>
      <c r="U19" s="1"/>
      <c r="V19" s="1"/>
      <c r="W19" s="2">
        <v>0</v>
      </c>
      <c r="X19" s="2"/>
      <c r="Y19" s="2"/>
      <c r="Z19" s="2"/>
      <c r="AA19" s="25"/>
      <c r="AB19" s="7">
        <f t="shared" si="5"/>
        <v>13.04</v>
      </c>
      <c r="AC19" s="19">
        <f t="shared" si="6"/>
        <v>0</v>
      </c>
      <c r="AD19" s="6">
        <f t="shared" si="7"/>
        <v>0</v>
      </c>
      <c r="AE19" s="20">
        <f t="shared" si="29"/>
        <v>13.04</v>
      </c>
      <c r="AF19" s="24">
        <v>7.67</v>
      </c>
      <c r="AG19" s="1"/>
      <c r="AH19" s="1"/>
      <c r="AI19" s="1"/>
      <c r="AJ19" s="2">
        <v>0</v>
      </c>
      <c r="AK19" s="2"/>
      <c r="AL19" s="2"/>
      <c r="AM19" s="2"/>
      <c r="AN19" s="2"/>
      <c r="AO19" s="7">
        <f t="shared" si="8"/>
        <v>7.67</v>
      </c>
      <c r="AP19" s="19">
        <f t="shared" si="9"/>
        <v>0</v>
      </c>
      <c r="AQ19" s="6">
        <f t="shared" si="10"/>
        <v>0</v>
      </c>
      <c r="AR19" s="20">
        <f t="shared" si="30"/>
        <v>7.67</v>
      </c>
      <c r="AS19" s="24">
        <v>20.34</v>
      </c>
      <c r="AT19" s="1"/>
      <c r="AU19" s="1"/>
      <c r="AV19" s="2">
        <v>0</v>
      </c>
      <c r="AW19" s="2"/>
      <c r="AX19" s="2"/>
      <c r="AY19" s="2"/>
      <c r="AZ19" s="2"/>
      <c r="BA19" s="7">
        <f t="shared" si="11"/>
        <v>20.34</v>
      </c>
      <c r="BB19" s="19">
        <f t="shared" si="12"/>
        <v>0</v>
      </c>
      <c r="BC19" s="6">
        <f t="shared" si="13"/>
        <v>0</v>
      </c>
      <c r="BD19" s="20">
        <f t="shared" si="31"/>
        <v>20.34</v>
      </c>
      <c r="BE19" s="24">
        <v>19.69</v>
      </c>
      <c r="BF19" s="1"/>
      <c r="BG19" s="1"/>
      <c r="BH19" s="2">
        <v>0</v>
      </c>
      <c r="BI19" s="2"/>
      <c r="BJ19" s="2"/>
      <c r="BK19" s="2"/>
      <c r="BL19" s="2"/>
      <c r="BM19" s="7">
        <f t="shared" si="14"/>
        <v>19.69</v>
      </c>
      <c r="BN19" s="19">
        <f t="shared" si="15"/>
        <v>0</v>
      </c>
      <c r="BO19" s="6">
        <f t="shared" si="16"/>
        <v>0</v>
      </c>
      <c r="BP19" s="20">
        <f t="shared" si="32"/>
        <v>19.69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 t="s">
        <v>102</v>
      </c>
      <c r="C20" s="9"/>
      <c r="D20" s="10"/>
      <c r="E20" s="10" t="s">
        <v>13</v>
      </c>
      <c r="F20" s="21" t="s">
        <v>85</v>
      </c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>
        <f>IF(ISNA(VLOOKUP(E20,SortLookup!$A$1:$B$5,2,FALSE))," ",VLOOKUP(E20,SortLookup!$A$1:$B$5,2,FALSE))</f>
        <v>1</v>
      </c>
      <c r="J20" s="23" t="str">
        <f>IF(ISNA(VLOOKUP(F20,SortLookup!$A$7:$B$11,2,FALSE))," ",VLOOKUP(F20,SortLookup!$A$7:$B$11,2,FALSE))</f>
        <v> </v>
      </c>
      <c r="K20" s="38">
        <f t="shared" si="0"/>
        <v>143.91</v>
      </c>
      <c r="L20" s="39">
        <f t="shared" si="1"/>
        <v>128.41</v>
      </c>
      <c r="M20" s="8">
        <f t="shared" si="2"/>
        <v>5</v>
      </c>
      <c r="N20" s="42">
        <f t="shared" si="3"/>
        <v>10.5</v>
      </c>
      <c r="O20" s="43">
        <f t="shared" si="4"/>
        <v>21</v>
      </c>
      <c r="P20" s="24">
        <v>21.74</v>
      </c>
      <c r="Q20" s="1"/>
      <c r="R20" s="1"/>
      <c r="S20" s="1"/>
      <c r="T20" s="1"/>
      <c r="U20" s="1"/>
      <c r="V20" s="1"/>
      <c r="W20" s="2">
        <v>8</v>
      </c>
      <c r="X20" s="2"/>
      <c r="Y20" s="2"/>
      <c r="Z20" s="2"/>
      <c r="AA20" s="25"/>
      <c r="AB20" s="7">
        <f t="shared" si="5"/>
        <v>21.74</v>
      </c>
      <c r="AC20" s="19">
        <f t="shared" si="6"/>
        <v>4</v>
      </c>
      <c r="AD20" s="6">
        <f t="shared" si="7"/>
        <v>0</v>
      </c>
      <c r="AE20" s="20">
        <f t="shared" si="29"/>
        <v>25.74</v>
      </c>
      <c r="AF20" s="24">
        <v>38.41</v>
      </c>
      <c r="AG20" s="1"/>
      <c r="AH20" s="1"/>
      <c r="AI20" s="1"/>
      <c r="AJ20" s="2">
        <v>4</v>
      </c>
      <c r="AK20" s="2"/>
      <c r="AL20" s="2"/>
      <c r="AM20" s="2"/>
      <c r="AN20" s="2"/>
      <c r="AO20" s="7">
        <f t="shared" si="8"/>
        <v>38.41</v>
      </c>
      <c r="AP20" s="19">
        <f t="shared" si="9"/>
        <v>2</v>
      </c>
      <c r="AQ20" s="6">
        <f t="shared" si="10"/>
        <v>0</v>
      </c>
      <c r="AR20" s="20">
        <f t="shared" si="30"/>
        <v>40.41</v>
      </c>
      <c r="AS20" s="24">
        <v>36.31</v>
      </c>
      <c r="AT20" s="1"/>
      <c r="AU20" s="1"/>
      <c r="AV20" s="2">
        <v>0</v>
      </c>
      <c r="AW20" s="2"/>
      <c r="AX20" s="2"/>
      <c r="AY20" s="2"/>
      <c r="AZ20" s="2"/>
      <c r="BA20" s="7">
        <f t="shared" si="11"/>
        <v>36.31</v>
      </c>
      <c r="BB20" s="19">
        <f t="shared" si="12"/>
        <v>0</v>
      </c>
      <c r="BC20" s="6">
        <f t="shared" si="13"/>
        <v>0</v>
      </c>
      <c r="BD20" s="20">
        <f t="shared" si="31"/>
        <v>36.31</v>
      </c>
      <c r="BE20" s="24">
        <v>31.95</v>
      </c>
      <c r="BF20" s="1"/>
      <c r="BG20" s="1"/>
      <c r="BH20" s="2">
        <v>9</v>
      </c>
      <c r="BI20" s="2"/>
      <c r="BJ20" s="2">
        <v>1</v>
      </c>
      <c r="BK20" s="2"/>
      <c r="BL20" s="2"/>
      <c r="BM20" s="7">
        <f t="shared" si="14"/>
        <v>31.95</v>
      </c>
      <c r="BN20" s="19">
        <f t="shared" si="15"/>
        <v>4.5</v>
      </c>
      <c r="BO20" s="6">
        <f t="shared" si="16"/>
        <v>5</v>
      </c>
      <c r="BP20" s="20">
        <f t="shared" si="32"/>
        <v>41.45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 t="s">
        <v>103</v>
      </c>
      <c r="C21" s="9"/>
      <c r="D21" s="10"/>
      <c r="E21" s="10" t="s">
        <v>13</v>
      </c>
      <c r="F21" s="21" t="s">
        <v>19</v>
      </c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>
        <f>IF(ISNA(VLOOKUP(E21,SortLookup!$A$1:$B$5,2,FALSE))," ",VLOOKUP(E21,SortLookup!$A$1:$B$5,2,FALSE))</f>
        <v>1</v>
      </c>
      <c r="J21" s="23">
        <f>IF(ISNA(VLOOKUP(F21,SortLookup!$A$7:$B$11,2,FALSE))," ",VLOOKUP(F21,SortLookup!$A$7:$B$11,2,FALSE))</f>
        <v>3</v>
      </c>
      <c r="K21" s="38">
        <f t="shared" si="0"/>
        <v>80.96</v>
      </c>
      <c r="L21" s="39">
        <f t="shared" si="1"/>
        <v>78.96</v>
      </c>
      <c r="M21" s="8">
        <f t="shared" si="2"/>
        <v>0</v>
      </c>
      <c r="N21" s="42">
        <f t="shared" si="3"/>
        <v>2</v>
      </c>
      <c r="O21" s="43">
        <f t="shared" si="4"/>
        <v>4</v>
      </c>
      <c r="P21" s="24">
        <v>25.99</v>
      </c>
      <c r="Q21" s="1"/>
      <c r="R21" s="1"/>
      <c r="S21" s="1"/>
      <c r="T21" s="1"/>
      <c r="U21" s="1"/>
      <c r="V21" s="1"/>
      <c r="W21" s="2">
        <v>3</v>
      </c>
      <c r="X21" s="2"/>
      <c r="Y21" s="2"/>
      <c r="Z21" s="2"/>
      <c r="AA21" s="25"/>
      <c r="AB21" s="7">
        <f t="shared" si="5"/>
        <v>25.99</v>
      </c>
      <c r="AC21" s="19">
        <f t="shared" si="6"/>
        <v>1.5</v>
      </c>
      <c r="AD21" s="6">
        <f t="shared" si="7"/>
        <v>0</v>
      </c>
      <c r="AE21" s="20">
        <f t="shared" si="29"/>
        <v>27.49</v>
      </c>
      <c r="AF21" s="24">
        <v>25.2</v>
      </c>
      <c r="AG21" s="1"/>
      <c r="AH21" s="1"/>
      <c r="AI21" s="1"/>
      <c r="AJ21" s="2">
        <v>1</v>
      </c>
      <c r="AK21" s="2"/>
      <c r="AL21" s="2"/>
      <c r="AM21" s="2"/>
      <c r="AN21" s="2"/>
      <c r="AO21" s="7">
        <f t="shared" si="8"/>
        <v>25.2</v>
      </c>
      <c r="AP21" s="19">
        <f t="shared" si="9"/>
        <v>0.5</v>
      </c>
      <c r="AQ21" s="6">
        <f t="shared" si="10"/>
        <v>0</v>
      </c>
      <c r="AR21" s="20">
        <f t="shared" si="30"/>
        <v>25.7</v>
      </c>
      <c r="AS21" s="24">
        <v>9.16</v>
      </c>
      <c r="AT21" s="1"/>
      <c r="AU21" s="1"/>
      <c r="AV21" s="2">
        <v>0</v>
      </c>
      <c r="AW21" s="2"/>
      <c r="AX21" s="2"/>
      <c r="AY21" s="2"/>
      <c r="AZ21" s="2"/>
      <c r="BA21" s="7">
        <f t="shared" si="11"/>
        <v>9.16</v>
      </c>
      <c r="BB21" s="19">
        <f t="shared" si="12"/>
        <v>0</v>
      </c>
      <c r="BC21" s="6">
        <f t="shared" si="13"/>
        <v>0</v>
      </c>
      <c r="BD21" s="20">
        <f t="shared" si="31"/>
        <v>9.16</v>
      </c>
      <c r="BE21" s="24">
        <v>18.61</v>
      </c>
      <c r="BF21" s="1"/>
      <c r="BG21" s="1"/>
      <c r="BH21" s="2">
        <v>0</v>
      </c>
      <c r="BI21" s="2"/>
      <c r="BJ21" s="2"/>
      <c r="BK21" s="2"/>
      <c r="BL21" s="2"/>
      <c r="BM21" s="7">
        <f t="shared" si="14"/>
        <v>18.61</v>
      </c>
      <c r="BN21" s="19">
        <f t="shared" si="15"/>
        <v>0</v>
      </c>
      <c r="BO21" s="6">
        <f t="shared" si="16"/>
        <v>0</v>
      </c>
      <c r="BP21" s="20">
        <f t="shared" si="32"/>
        <v>18.61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 t="s">
        <v>104</v>
      </c>
      <c r="C22" s="9"/>
      <c r="D22" s="10"/>
      <c r="E22" s="10" t="s">
        <v>13</v>
      </c>
      <c r="F22" s="21" t="s">
        <v>18</v>
      </c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>
        <f>IF(ISNA(VLOOKUP(E22,SortLookup!$A$1:$B$5,2,FALSE))," ",VLOOKUP(E22,SortLookup!$A$1:$B$5,2,FALSE))</f>
        <v>1</v>
      </c>
      <c r="J22" s="23">
        <f>IF(ISNA(VLOOKUP(F22,SortLookup!$A$7:$B$11,2,FALSE))," ",VLOOKUP(F22,SortLookup!$A$7:$B$11,2,FALSE))</f>
        <v>2</v>
      </c>
      <c r="K22" s="38">
        <f t="shared" si="0"/>
        <v>48.78</v>
      </c>
      <c r="L22" s="39">
        <f t="shared" si="1"/>
        <v>40.78</v>
      </c>
      <c r="M22" s="8">
        <f t="shared" si="2"/>
        <v>5</v>
      </c>
      <c r="N22" s="42">
        <f t="shared" si="3"/>
        <v>3</v>
      </c>
      <c r="O22" s="43">
        <f t="shared" si="4"/>
        <v>6</v>
      </c>
      <c r="P22" s="24">
        <v>12.25</v>
      </c>
      <c r="Q22" s="1"/>
      <c r="R22" s="1"/>
      <c r="S22" s="1"/>
      <c r="T22" s="1"/>
      <c r="U22" s="1"/>
      <c r="V22" s="1"/>
      <c r="W22" s="2">
        <v>0</v>
      </c>
      <c r="X22" s="2"/>
      <c r="Y22" s="2"/>
      <c r="Z22" s="2"/>
      <c r="AA22" s="25"/>
      <c r="AB22" s="7">
        <f t="shared" si="5"/>
        <v>12.25</v>
      </c>
      <c r="AC22" s="19">
        <f t="shared" si="6"/>
        <v>0</v>
      </c>
      <c r="AD22" s="6">
        <f t="shared" si="7"/>
        <v>0</v>
      </c>
      <c r="AE22" s="20">
        <f t="shared" si="29"/>
        <v>12.25</v>
      </c>
      <c r="AF22" s="24">
        <v>16.52</v>
      </c>
      <c r="AG22" s="1"/>
      <c r="AH22" s="1"/>
      <c r="AI22" s="1"/>
      <c r="AJ22" s="2">
        <v>0</v>
      </c>
      <c r="AK22" s="2"/>
      <c r="AL22" s="2"/>
      <c r="AM22" s="2"/>
      <c r="AN22" s="2"/>
      <c r="AO22" s="7">
        <f t="shared" si="8"/>
        <v>16.52</v>
      </c>
      <c r="AP22" s="19">
        <f t="shared" si="9"/>
        <v>0</v>
      </c>
      <c r="AQ22" s="6">
        <f t="shared" si="10"/>
        <v>0</v>
      </c>
      <c r="AR22" s="20">
        <f t="shared" si="30"/>
        <v>16.52</v>
      </c>
      <c r="AS22" s="24">
        <v>6.26</v>
      </c>
      <c r="AT22" s="1"/>
      <c r="AU22" s="1"/>
      <c r="AV22" s="2">
        <v>0</v>
      </c>
      <c r="AW22" s="2"/>
      <c r="AX22" s="2"/>
      <c r="AY22" s="2"/>
      <c r="AZ22" s="2"/>
      <c r="BA22" s="7">
        <f t="shared" si="11"/>
        <v>6.26</v>
      </c>
      <c r="BB22" s="19">
        <f t="shared" si="12"/>
        <v>0</v>
      </c>
      <c r="BC22" s="6">
        <f t="shared" si="13"/>
        <v>0</v>
      </c>
      <c r="BD22" s="20">
        <f t="shared" si="31"/>
        <v>6.26</v>
      </c>
      <c r="BE22" s="24">
        <v>5.75</v>
      </c>
      <c r="BF22" s="1"/>
      <c r="BG22" s="1"/>
      <c r="BH22" s="2">
        <v>6</v>
      </c>
      <c r="BI22" s="2"/>
      <c r="BJ22" s="2">
        <v>1</v>
      </c>
      <c r="BK22" s="2"/>
      <c r="BL22" s="2"/>
      <c r="BM22" s="7">
        <f t="shared" si="14"/>
        <v>5.75</v>
      </c>
      <c r="BN22" s="19">
        <f t="shared" si="15"/>
        <v>3</v>
      </c>
      <c r="BO22" s="6">
        <f t="shared" si="16"/>
        <v>5</v>
      </c>
      <c r="BP22" s="20">
        <f t="shared" si="32"/>
        <v>13.75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 t="s">
        <v>105</v>
      </c>
      <c r="C23" s="9"/>
      <c r="D23" s="10"/>
      <c r="E23" s="10" t="s">
        <v>13</v>
      </c>
      <c r="F23" s="21" t="s">
        <v>85</v>
      </c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>
        <f>IF(ISNA(VLOOKUP(E23,SortLookup!$A$1:$B$5,2,FALSE))," ",VLOOKUP(E23,SortLookup!$A$1:$B$5,2,FALSE))</f>
        <v>1</v>
      </c>
      <c r="J23" s="23" t="str">
        <f>IF(ISNA(VLOOKUP(F23,SortLookup!$A$7:$B$11,2,FALSE))," ",VLOOKUP(F23,SortLookup!$A$7:$B$11,2,FALSE))</f>
        <v> </v>
      </c>
      <c r="K23" s="38">
        <f t="shared" si="0"/>
        <v>55.36</v>
      </c>
      <c r="L23" s="39">
        <f t="shared" si="1"/>
        <v>47.36</v>
      </c>
      <c r="M23" s="8">
        <f t="shared" si="2"/>
        <v>5</v>
      </c>
      <c r="N23" s="42">
        <f t="shared" si="3"/>
        <v>3</v>
      </c>
      <c r="O23" s="43">
        <f t="shared" si="4"/>
        <v>6</v>
      </c>
      <c r="P23" s="24">
        <v>12.37</v>
      </c>
      <c r="Q23" s="1"/>
      <c r="R23" s="1"/>
      <c r="S23" s="1"/>
      <c r="T23" s="1"/>
      <c r="U23" s="1"/>
      <c r="V23" s="1"/>
      <c r="W23" s="2">
        <v>1</v>
      </c>
      <c r="X23" s="2"/>
      <c r="Y23" s="2"/>
      <c r="Z23" s="2"/>
      <c r="AA23" s="25"/>
      <c r="AB23" s="7">
        <f t="shared" si="5"/>
        <v>12.37</v>
      </c>
      <c r="AC23" s="19">
        <f t="shared" si="6"/>
        <v>0.5</v>
      </c>
      <c r="AD23" s="6">
        <f t="shared" si="7"/>
        <v>0</v>
      </c>
      <c r="AE23" s="20">
        <f t="shared" si="29"/>
        <v>12.87</v>
      </c>
      <c r="AF23" s="24">
        <v>16.28</v>
      </c>
      <c r="AG23" s="1"/>
      <c r="AH23" s="1"/>
      <c r="AI23" s="1"/>
      <c r="AJ23" s="2">
        <v>5</v>
      </c>
      <c r="AK23" s="2"/>
      <c r="AL23" s="2">
        <v>1</v>
      </c>
      <c r="AM23" s="2"/>
      <c r="AN23" s="2"/>
      <c r="AO23" s="7">
        <f t="shared" si="8"/>
        <v>16.28</v>
      </c>
      <c r="AP23" s="19">
        <f t="shared" si="9"/>
        <v>2.5</v>
      </c>
      <c r="AQ23" s="6">
        <f t="shared" si="10"/>
        <v>5</v>
      </c>
      <c r="AR23" s="20">
        <f t="shared" si="30"/>
        <v>23.78</v>
      </c>
      <c r="AS23" s="24">
        <v>4.92</v>
      </c>
      <c r="AT23" s="1"/>
      <c r="AU23" s="1"/>
      <c r="AV23" s="2">
        <v>0</v>
      </c>
      <c r="AW23" s="2"/>
      <c r="AX23" s="2"/>
      <c r="AY23" s="2"/>
      <c r="AZ23" s="2"/>
      <c r="BA23" s="7">
        <f t="shared" si="11"/>
        <v>4.92</v>
      </c>
      <c r="BB23" s="19">
        <f t="shared" si="12"/>
        <v>0</v>
      </c>
      <c r="BC23" s="6">
        <f t="shared" si="13"/>
        <v>0</v>
      </c>
      <c r="BD23" s="20">
        <f t="shared" si="31"/>
        <v>4.92</v>
      </c>
      <c r="BE23" s="24">
        <v>13.79</v>
      </c>
      <c r="BF23" s="1"/>
      <c r="BG23" s="1"/>
      <c r="BH23" s="2">
        <v>0</v>
      </c>
      <c r="BI23" s="2"/>
      <c r="BJ23" s="2"/>
      <c r="BK23" s="2"/>
      <c r="BL23" s="2"/>
      <c r="BM23" s="7">
        <f t="shared" si="14"/>
        <v>13.79</v>
      </c>
      <c r="BN23" s="19">
        <f t="shared" si="15"/>
        <v>0</v>
      </c>
      <c r="BO23" s="6">
        <f t="shared" si="16"/>
        <v>0</v>
      </c>
      <c r="BP23" s="20">
        <f t="shared" si="32"/>
        <v>13.79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 t="s">
        <v>106</v>
      </c>
      <c r="C24" s="9"/>
      <c r="D24" s="10"/>
      <c r="E24" s="10" t="s">
        <v>13</v>
      </c>
      <c r="F24" s="21" t="s">
        <v>19</v>
      </c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>
        <f>IF(ISNA(VLOOKUP(E24,SortLookup!$A$1:$B$5,2,FALSE))," ",VLOOKUP(E24,SortLookup!$A$1:$B$5,2,FALSE))</f>
        <v>1</v>
      </c>
      <c r="J24" s="23">
        <f>IF(ISNA(VLOOKUP(F24,SortLookup!$A$7:$B$11,2,FALSE))," ",VLOOKUP(F24,SortLookup!$A$7:$B$11,2,FALSE))</f>
        <v>3</v>
      </c>
      <c r="K24" s="38">
        <f t="shared" si="0"/>
        <v>52.76</v>
      </c>
      <c r="L24" s="39">
        <f t="shared" si="1"/>
        <v>50.26</v>
      </c>
      <c r="M24" s="8">
        <f t="shared" si="2"/>
        <v>0</v>
      </c>
      <c r="N24" s="42">
        <f t="shared" si="3"/>
        <v>2.5</v>
      </c>
      <c r="O24" s="43">
        <f t="shared" si="4"/>
        <v>5</v>
      </c>
      <c r="P24" s="24">
        <v>14.87</v>
      </c>
      <c r="Q24" s="1"/>
      <c r="R24" s="1"/>
      <c r="S24" s="1"/>
      <c r="T24" s="1"/>
      <c r="U24" s="1"/>
      <c r="V24" s="1"/>
      <c r="W24" s="2">
        <v>4</v>
      </c>
      <c r="X24" s="2"/>
      <c r="Y24" s="2"/>
      <c r="Z24" s="2"/>
      <c r="AA24" s="25"/>
      <c r="AB24" s="7">
        <f t="shared" si="5"/>
        <v>14.87</v>
      </c>
      <c r="AC24" s="19">
        <f t="shared" si="6"/>
        <v>2</v>
      </c>
      <c r="AD24" s="6">
        <f t="shared" si="7"/>
        <v>0</v>
      </c>
      <c r="AE24" s="20">
        <f t="shared" si="29"/>
        <v>16.87</v>
      </c>
      <c r="AF24" s="24">
        <v>15.85</v>
      </c>
      <c r="AG24" s="1"/>
      <c r="AH24" s="1"/>
      <c r="AI24" s="1"/>
      <c r="AJ24" s="2">
        <v>0</v>
      </c>
      <c r="AK24" s="2"/>
      <c r="AL24" s="2"/>
      <c r="AM24" s="2"/>
      <c r="AN24" s="2"/>
      <c r="AO24" s="7">
        <f t="shared" si="8"/>
        <v>15.85</v>
      </c>
      <c r="AP24" s="19">
        <f t="shared" si="9"/>
        <v>0</v>
      </c>
      <c r="AQ24" s="6">
        <f t="shared" si="10"/>
        <v>0</v>
      </c>
      <c r="AR24" s="20">
        <f t="shared" si="30"/>
        <v>15.85</v>
      </c>
      <c r="AS24" s="24">
        <v>5.46</v>
      </c>
      <c r="AT24" s="1"/>
      <c r="AU24" s="1"/>
      <c r="AV24" s="2">
        <v>0</v>
      </c>
      <c r="AW24" s="2"/>
      <c r="AX24" s="2"/>
      <c r="AY24" s="2"/>
      <c r="AZ24" s="2"/>
      <c r="BA24" s="7">
        <f t="shared" si="11"/>
        <v>5.46</v>
      </c>
      <c r="BB24" s="19">
        <f t="shared" si="12"/>
        <v>0</v>
      </c>
      <c r="BC24" s="6">
        <f t="shared" si="13"/>
        <v>0</v>
      </c>
      <c r="BD24" s="20">
        <f t="shared" si="31"/>
        <v>5.46</v>
      </c>
      <c r="BE24" s="24">
        <v>14.08</v>
      </c>
      <c r="BF24" s="1"/>
      <c r="BG24" s="1"/>
      <c r="BH24" s="2">
        <v>1</v>
      </c>
      <c r="BI24" s="2"/>
      <c r="BJ24" s="2"/>
      <c r="BK24" s="2"/>
      <c r="BL24" s="2"/>
      <c r="BM24" s="7">
        <f t="shared" si="14"/>
        <v>14.08</v>
      </c>
      <c r="BN24" s="19">
        <f t="shared" si="15"/>
        <v>0.5</v>
      </c>
      <c r="BO24" s="6">
        <f t="shared" si="16"/>
        <v>0</v>
      </c>
      <c r="BP24" s="20">
        <f t="shared" si="32"/>
        <v>14.58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 t="s">
        <v>107</v>
      </c>
      <c r="C25" s="9"/>
      <c r="D25" s="10"/>
      <c r="E25" s="10" t="s">
        <v>12</v>
      </c>
      <c r="F25" s="21" t="s">
        <v>19</v>
      </c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>
        <f>IF(ISNA(VLOOKUP(E25,SortLookup!$A$1:$B$5,2,FALSE))," ",VLOOKUP(E25,SortLookup!$A$1:$B$5,2,FALSE))</f>
        <v>0</v>
      </c>
      <c r="J25" s="23">
        <f>IF(ISNA(VLOOKUP(F25,SortLookup!$A$7:$B$11,2,FALSE))," ",VLOOKUP(F25,SortLookup!$A$7:$B$11,2,FALSE))</f>
        <v>3</v>
      </c>
      <c r="K25" s="38">
        <f t="shared" si="0"/>
        <v>47.32</v>
      </c>
      <c r="L25" s="39">
        <f t="shared" si="1"/>
        <v>43.32</v>
      </c>
      <c r="M25" s="8">
        <f t="shared" si="2"/>
        <v>0</v>
      </c>
      <c r="N25" s="42">
        <f t="shared" si="3"/>
        <v>4</v>
      </c>
      <c r="O25" s="43">
        <f t="shared" si="4"/>
        <v>8</v>
      </c>
      <c r="P25" s="24">
        <v>11.45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5"/>
      <c r="AB25" s="7">
        <f t="shared" si="5"/>
        <v>11.45</v>
      </c>
      <c r="AC25" s="19">
        <f t="shared" si="6"/>
        <v>0.5</v>
      </c>
      <c r="AD25" s="6">
        <f t="shared" si="7"/>
        <v>0</v>
      </c>
      <c r="AE25" s="20">
        <f t="shared" si="29"/>
        <v>11.95</v>
      </c>
      <c r="AF25" s="24">
        <v>8.61</v>
      </c>
      <c r="AG25" s="1"/>
      <c r="AH25" s="1"/>
      <c r="AI25" s="1"/>
      <c r="AJ25" s="2">
        <v>3</v>
      </c>
      <c r="AK25" s="2"/>
      <c r="AL25" s="2"/>
      <c r="AM25" s="2"/>
      <c r="AN25" s="2"/>
      <c r="AO25" s="7">
        <f t="shared" si="8"/>
        <v>8.61</v>
      </c>
      <c r="AP25" s="19">
        <f t="shared" si="9"/>
        <v>1.5</v>
      </c>
      <c r="AQ25" s="6">
        <f t="shared" si="10"/>
        <v>0</v>
      </c>
      <c r="AR25" s="20">
        <f t="shared" si="30"/>
        <v>10.11</v>
      </c>
      <c r="AS25" s="24">
        <v>6.11</v>
      </c>
      <c r="AT25" s="1"/>
      <c r="AU25" s="1"/>
      <c r="AV25" s="2">
        <v>0</v>
      </c>
      <c r="AW25" s="2"/>
      <c r="AX25" s="2"/>
      <c r="AY25" s="2"/>
      <c r="AZ25" s="2"/>
      <c r="BA25" s="7">
        <f t="shared" si="11"/>
        <v>6.11</v>
      </c>
      <c r="BB25" s="19">
        <f t="shared" si="12"/>
        <v>0</v>
      </c>
      <c r="BC25" s="6">
        <f t="shared" si="13"/>
        <v>0</v>
      </c>
      <c r="BD25" s="20">
        <f t="shared" si="31"/>
        <v>6.11</v>
      </c>
      <c r="BE25" s="24">
        <v>17.15</v>
      </c>
      <c r="BF25" s="1"/>
      <c r="BG25" s="1"/>
      <c r="BH25" s="2">
        <v>4</v>
      </c>
      <c r="BI25" s="2"/>
      <c r="BJ25" s="2"/>
      <c r="BK25" s="2"/>
      <c r="BL25" s="2"/>
      <c r="BM25" s="7">
        <f t="shared" si="14"/>
        <v>17.15</v>
      </c>
      <c r="BN25" s="19">
        <f t="shared" si="15"/>
        <v>2</v>
      </c>
      <c r="BO25" s="6">
        <f t="shared" si="16"/>
        <v>0</v>
      </c>
      <c r="BP25" s="20">
        <f t="shared" si="32"/>
        <v>19.15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 t="s">
        <v>108</v>
      </c>
      <c r="C26" s="9"/>
      <c r="D26" s="10"/>
      <c r="E26" s="10" t="s">
        <v>12</v>
      </c>
      <c r="F26" s="21" t="s">
        <v>85</v>
      </c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>
        <f>IF(ISNA(VLOOKUP(E26,SortLookup!$A$1:$B$5,2,FALSE))," ",VLOOKUP(E26,SortLookup!$A$1:$B$5,2,FALSE))</f>
        <v>0</v>
      </c>
      <c r="J26" s="23" t="str">
        <f>IF(ISNA(VLOOKUP(F26,SortLookup!$A$7:$B$11,2,FALSE))," ",VLOOKUP(F26,SortLookup!$A$7:$B$11,2,FALSE))</f>
        <v> </v>
      </c>
      <c r="K26" s="38">
        <f t="shared" si="0"/>
        <v>226.38</v>
      </c>
      <c r="L26" s="39">
        <f t="shared" si="1"/>
        <v>182.88</v>
      </c>
      <c r="M26" s="8">
        <f t="shared" si="2"/>
        <v>18</v>
      </c>
      <c r="N26" s="42">
        <f t="shared" si="3"/>
        <v>25.5</v>
      </c>
      <c r="O26" s="43">
        <f t="shared" si="4"/>
        <v>51</v>
      </c>
      <c r="P26" s="24">
        <v>57.63</v>
      </c>
      <c r="Q26" s="1"/>
      <c r="R26" s="1"/>
      <c r="S26" s="1"/>
      <c r="T26" s="1"/>
      <c r="U26" s="1"/>
      <c r="V26" s="1"/>
      <c r="W26" s="2">
        <v>18</v>
      </c>
      <c r="X26" s="2">
        <v>1</v>
      </c>
      <c r="Y26" s="2">
        <v>2</v>
      </c>
      <c r="Z26" s="2"/>
      <c r="AA26" s="25"/>
      <c r="AB26" s="7">
        <f t="shared" si="5"/>
        <v>57.63</v>
      </c>
      <c r="AC26" s="19">
        <f t="shared" si="6"/>
        <v>9</v>
      </c>
      <c r="AD26" s="6">
        <f t="shared" si="7"/>
        <v>13</v>
      </c>
      <c r="AE26" s="20">
        <f t="shared" si="29"/>
        <v>79.63</v>
      </c>
      <c r="AF26" s="24">
        <v>36.31</v>
      </c>
      <c r="AG26" s="1"/>
      <c r="AH26" s="1"/>
      <c r="AI26" s="1"/>
      <c r="AJ26" s="2">
        <v>11</v>
      </c>
      <c r="AK26" s="2"/>
      <c r="AL26" s="2">
        <v>1</v>
      </c>
      <c r="AM26" s="2"/>
      <c r="AN26" s="2"/>
      <c r="AO26" s="7">
        <f t="shared" si="8"/>
        <v>36.31</v>
      </c>
      <c r="AP26" s="19">
        <f t="shared" si="9"/>
        <v>5.5</v>
      </c>
      <c r="AQ26" s="6">
        <f t="shared" si="10"/>
        <v>5</v>
      </c>
      <c r="AR26" s="20">
        <f t="shared" si="30"/>
        <v>46.81</v>
      </c>
      <c r="AS26" s="24">
        <v>47.61</v>
      </c>
      <c r="AT26" s="1"/>
      <c r="AU26" s="1"/>
      <c r="AV26" s="2">
        <v>10</v>
      </c>
      <c r="AW26" s="2"/>
      <c r="AX26" s="2"/>
      <c r="AY26" s="2"/>
      <c r="AZ26" s="2"/>
      <c r="BA26" s="7">
        <f t="shared" si="11"/>
        <v>47.61</v>
      </c>
      <c r="BB26" s="19">
        <f t="shared" si="12"/>
        <v>5</v>
      </c>
      <c r="BC26" s="6">
        <f t="shared" si="13"/>
        <v>0</v>
      </c>
      <c r="BD26" s="20">
        <f t="shared" si="31"/>
        <v>52.61</v>
      </c>
      <c r="BE26" s="24">
        <v>41.33</v>
      </c>
      <c r="BF26" s="1"/>
      <c r="BG26" s="1"/>
      <c r="BH26" s="2">
        <v>12</v>
      </c>
      <c r="BI26" s="2"/>
      <c r="BJ26" s="2"/>
      <c r="BK26" s="2"/>
      <c r="BL26" s="2"/>
      <c r="BM26" s="7">
        <f t="shared" si="14"/>
        <v>41.33</v>
      </c>
      <c r="BN26" s="19">
        <f t="shared" si="15"/>
        <v>6</v>
      </c>
      <c r="BO26" s="6">
        <f t="shared" si="16"/>
        <v>0</v>
      </c>
      <c r="BP26" s="20">
        <f t="shared" si="32"/>
        <v>47.33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 t="s">
        <v>109</v>
      </c>
      <c r="C27" s="9"/>
      <c r="D27" s="10"/>
      <c r="E27" s="10" t="s">
        <v>12</v>
      </c>
      <c r="F27" s="21" t="s">
        <v>85</v>
      </c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>
        <f>IF(ISNA(VLOOKUP(E27,SortLookup!$A$1:$B$5,2,FALSE))," ",VLOOKUP(E27,SortLookup!$A$1:$B$5,2,FALSE))</f>
        <v>0</v>
      </c>
      <c r="J27" s="23" t="str">
        <f>IF(ISNA(VLOOKUP(F27,SortLookup!$A$7:$B$11,2,FALSE))," ",VLOOKUP(F27,SortLookup!$A$7:$B$11,2,FALSE))</f>
        <v> </v>
      </c>
      <c r="K27" s="38">
        <f t="shared" si="0"/>
        <v>108.53</v>
      </c>
      <c r="L27" s="39">
        <f t="shared" si="1"/>
        <v>105.03</v>
      </c>
      <c r="M27" s="8">
        <f t="shared" si="2"/>
        <v>0</v>
      </c>
      <c r="N27" s="42">
        <f t="shared" si="3"/>
        <v>3.5</v>
      </c>
      <c r="O27" s="43">
        <f t="shared" si="4"/>
        <v>7</v>
      </c>
      <c r="P27" s="24">
        <v>25.55</v>
      </c>
      <c r="Q27" s="1"/>
      <c r="R27" s="1"/>
      <c r="S27" s="1"/>
      <c r="T27" s="1"/>
      <c r="U27" s="1"/>
      <c r="V27" s="1"/>
      <c r="W27" s="2">
        <v>4</v>
      </c>
      <c r="X27" s="2"/>
      <c r="Y27" s="2"/>
      <c r="Z27" s="2"/>
      <c r="AA27" s="25"/>
      <c r="AB27" s="7">
        <f t="shared" si="5"/>
        <v>25.55</v>
      </c>
      <c r="AC27" s="19">
        <f t="shared" si="6"/>
        <v>2</v>
      </c>
      <c r="AD27" s="6">
        <f t="shared" si="7"/>
        <v>0</v>
      </c>
      <c r="AE27" s="20">
        <f t="shared" si="29"/>
        <v>27.55</v>
      </c>
      <c r="AF27" s="24">
        <v>34.76</v>
      </c>
      <c r="AG27" s="1"/>
      <c r="AH27" s="1"/>
      <c r="AI27" s="1"/>
      <c r="AJ27" s="2">
        <v>1</v>
      </c>
      <c r="AK27" s="2"/>
      <c r="AL27" s="2"/>
      <c r="AM27" s="2"/>
      <c r="AN27" s="2"/>
      <c r="AO27" s="7">
        <f t="shared" si="8"/>
        <v>34.76</v>
      </c>
      <c r="AP27" s="19">
        <f t="shared" si="9"/>
        <v>0.5</v>
      </c>
      <c r="AQ27" s="6">
        <f t="shared" si="10"/>
        <v>0</v>
      </c>
      <c r="AR27" s="20">
        <f t="shared" si="30"/>
        <v>35.26</v>
      </c>
      <c r="AS27" s="24">
        <v>10.84</v>
      </c>
      <c r="AT27" s="1"/>
      <c r="AU27" s="1"/>
      <c r="AV27" s="2">
        <v>0</v>
      </c>
      <c r="AW27" s="2"/>
      <c r="AX27" s="2"/>
      <c r="AY27" s="2"/>
      <c r="AZ27" s="2"/>
      <c r="BA27" s="7">
        <f t="shared" si="11"/>
        <v>10.84</v>
      </c>
      <c r="BB27" s="19">
        <f t="shared" si="12"/>
        <v>0</v>
      </c>
      <c r="BC27" s="6">
        <f t="shared" si="13"/>
        <v>0</v>
      </c>
      <c r="BD27" s="20">
        <f t="shared" si="31"/>
        <v>10.84</v>
      </c>
      <c r="BE27" s="24">
        <v>33.88</v>
      </c>
      <c r="BF27" s="1"/>
      <c r="BG27" s="1"/>
      <c r="BH27" s="2">
        <v>2</v>
      </c>
      <c r="BI27" s="2"/>
      <c r="BJ27" s="2"/>
      <c r="BK27" s="2"/>
      <c r="BL27" s="2"/>
      <c r="BM27" s="7">
        <f t="shared" si="14"/>
        <v>33.88</v>
      </c>
      <c r="BN27" s="19">
        <f t="shared" si="15"/>
        <v>1</v>
      </c>
      <c r="BO27" s="6">
        <f t="shared" si="16"/>
        <v>0</v>
      </c>
      <c r="BP27" s="20">
        <f t="shared" si="32"/>
        <v>34.88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 t="s">
        <v>110</v>
      </c>
      <c r="C28" s="9"/>
      <c r="D28" s="10"/>
      <c r="E28" s="10" t="s">
        <v>12</v>
      </c>
      <c r="F28" s="21" t="s">
        <v>20</v>
      </c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>
        <f>IF(ISNA(VLOOKUP(E28,SortLookup!$A$1:$B$5,2,FALSE))," ",VLOOKUP(E28,SortLookup!$A$1:$B$5,2,FALSE))</f>
        <v>0</v>
      </c>
      <c r="J28" s="23">
        <f>IF(ISNA(VLOOKUP(F28,SortLookup!$A$7:$B$11,2,FALSE))," ",VLOOKUP(F28,SortLookup!$A$7:$B$11,2,FALSE))</f>
        <v>4</v>
      </c>
      <c r="K28" s="38">
        <f t="shared" si="0"/>
        <v>120.42</v>
      </c>
      <c r="L28" s="39">
        <f t="shared" si="1"/>
        <v>103.42</v>
      </c>
      <c r="M28" s="8">
        <f t="shared" si="2"/>
        <v>5</v>
      </c>
      <c r="N28" s="42">
        <f t="shared" si="3"/>
        <v>12</v>
      </c>
      <c r="O28" s="43">
        <f t="shared" si="4"/>
        <v>24</v>
      </c>
      <c r="P28" s="24">
        <v>52.76</v>
      </c>
      <c r="Q28" s="1"/>
      <c r="R28" s="1"/>
      <c r="S28" s="1"/>
      <c r="T28" s="1"/>
      <c r="U28" s="1"/>
      <c r="V28" s="1"/>
      <c r="W28" s="2">
        <v>17</v>
      </c>
      <c r="X28" s="2"/>
      <c r="Y28" s="2"/>
      <c r="Z28" s="2"/>
      <c r="AA28" s="25"/>
      <c r="AB28" s="7">
        <f t="shared" si="5"/>
        <v>52.76</v>
      </c>
      <c r="AC28" s="19">
        <f t="shared" si="6"/>
        <v>8.5</v>
      </c>
      <c r="AD28" s="6">
        <f t="shared" si="7"/>
        <v>0</v>
      </c>
      <c r="AE28" s="20">
        <f t="shared" si="29"/>
        <v>61.26</v>
      </c>
      <c r="AF28" s="24">
        <v>13.31</v>
      </c>
      <c r="AG28" s="1"/>
      <c r="AH28" s="1"/>
      <c r="AI28" s="1"/>
      <c r="AJ28" s="2">
        <v>0</v>
      </c>
      <c r="AK28" s="2"/>
      <c r="AL28" s="2"/>
      <c r="AM28" s="2"/>
      <c r="AN28" s="2"/>
      <c r="AO28" s="7">
        <f t="shared" si="8"/>
        <v>13.31</v>
      </c>
      <c r="AP28" s="19">
        <f t="shared" si="9"/>
        <v>0</v>
      </c>
      <c r="AQ28" s="6">
        <f t="shared" si="10"/>
        <v>0</v>
      </c>
      <c r="AR28" s="20">
        <f t="shared" si="30"/>
        <v>13.31</v>
      </c>
      <c r="AS28" s="24">
        <v>12.17</v>
      </c>
      <c r="AT28" s="1"/>
      <c r="AU28" s="1"/>
      <c r="AV28" s="2">
        <v>0</v>
      </c>
      <c r="AW28" s="2"/>
      <c r="AX28" s="2"/>
      <c r="AY28" s="2"/>
      <c r="AZ28" s="2"/>
      <c r="BA28" s="7">
        <f t="shared" si="11"/>
        <v>12.17</v>
      </c>
      <c r="BB28" s="19">
        <f t="shared" si="12"/>
        <v>0</v>
      </c>
      <c r="BC28" s="6">
        <f t="shared" si="13"/>
        <v>0</v>
      </c>
      <c r="BD28" s="20">
        <f t="shared" si="31"/>
        <v>12.17</v>
      </c>
      <c r="BE28" s="24">
        <v>25.18</v>
      </c>
      <c r="BF28" s="1"/>
      <c r="BG28" s="1"/>
      <c r="BH28" s="2">
        <v>7</v>
      </c>
      <c r="BI28" s="2"/>
      <c r="BJ28" s="2">
        <v>1</v>
      </c>
      <c r="BK28" s="2"/>
      <c r="BL28" s="2"/>
      <c r="BM28" s="7">
        <f t="shared" si="14"/>
        <v>25.18</v>
      </c>
      <c r="BN28" s="19">
        <f t="shared" si="15"/>
        <v>3.5</v>
      </c>
      <c r="BO28" s="6">
        <f t="shared" si="16"/>
        <v>5</v>
      </c>
      <c r="BP28" s="20">
        <f t="shared" si="32"/>
        <v>33.68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 t="s">
        <v>111</v>
      </c>
      <c r="C29" s="9"/>
      <c r="D29" s="10"/>
      <c r="E29" s="10" t="s">
        <v>12</v>
      </c>
      <c r="F29" s="21" t="s">
        <v>85</v>
      </c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>
        <f>IF(ISNA(VLOOKUP(E29,SortLookup!$A$1:$B$5,2,FALSE))," ",VLOOKUP(E29,SortLookup!$A$1:$B$5,2,FALSE))</f>
        <v>0</v>
      </c>
      <c r="J29" s="23" t="str">
        <f>IF(ISNA(VLOOKUP(F29,SortLookup!$A$7:$B$11,2,FALSE))," ",VLOOKUP(F29,SortLookup!$A$7:$B$11,2,FALSE))</f>
        <v> </v>
      </c>
      <c r="K29" s="38">
        <f t="shared" si="0"/>
        <v>113.01</v>
      </c>
      <c r="L29" s="39">
        <f t="shared" si="1"/>
        <v>105.01</v>
      </c>
      <c r="M29" s="8">
        <f t="shared" si="2"/>
        <v>0</v>
      </c>
      <c r="N29" s="42">
        <f t="shared" si="3"/>
        <v>8</v>
      </c>
      <c r="O29" s="43">
        <f t="shared" si="4"/>
        <v>16</v>
      </c>
      <c r="P29" s="24">
        <v>36.89</v>
      </c>
      <c r="Q29" s="1"/>
      <c r="R29" s="1"/>
      <c r="S29" s="1"/>
      <c r="T29" s="1"/>
      <c r="U29" s="1"/>
      <c r="V29" s="1"/>
      <c r="W29" s="2">
        <v>13</v>
      </c>
      <c r="X29" s="2"/>
      <c r="Y29" s="2"/>
      <c r="Z29" s="2"/>
      <c r="AA29" s="25"/>
      <c r="AB29" s="7">
        <f t="shared" si="5"/>
        <v>36.89</v>
      </c>
      <c r="AC29" s="19">
        <f t="shared" si="6"/>
        <v>6.5</v>
      </c>
      <c r="AD29" s="6">
        <f t="shared" si="7"/>
        <v>0</v>
      </c>
      <c r="AE29" s="20">
        <f t="shared" si="29"/>
        <v>43.39</v>
      </c>
      <c r="AF29" s="24">
        <v>19.37</v>
      </c>
      <c r="AG29" s="1"/>
      <c r="AH29" s="1"/>
      <c r="AI29" s="1"/>
      <c r="AJ29" s="2">
        <v>2</v>
      </c>
      <c r="AK29" s="2"/>
      <c r="AL29" s="2"/>
      <c r="AM29" s="2"/>
      <c r="AN29" s="2"/>
      <c r="AO29" s="7">
        <f t="shared" si="8"/>
        <v>19.37</v>
      </c>
      <c r="AP29" s="19">
        <f t="shared" si="9"/>
        <v>1</v>
      </c>
      <c r="AQ29" s="6">
        <f t="shared" si="10"/>
        <v>0</v>
      </c>
      <c r="AR29" s="20">
        <f t="shared" si="30"/>
        <v>20.37</v>
      </c>
      <c r="AS29" s="24">
        <v>18.88</v>
      </c>
      <c r="AT29" s="1"/>
      <c r="AU29" s="1"/>
      <c r="AV29" s="2">
        <v>0</v>
      </c>
      <c r="AW29" s="2"/>
      <c r="AX29" s="2"/>
      <c r="AY29" s="2"/>
      <c r="AZ29" s="2"/>
      <c r="BA29" s="7">
        <f t="shared" si="11"/>
        <v>18.88</v>
      </c>
      <c r="BB29" s="19">
        <f t="shared" si="12"/>
        <v>0</v>
      </c>
      <c r="BC29" s="6">
        <f t="shared" si="13"/>
        <v>0</v>
      </c>
      <c r="BD29" s="20">
        <f t="shared" si="31"/>
        <v>18.88</v>
      </c>
      <c r="BE29" s="24">
        <v>29.87</v>
      </c>
      <c r="BF29" s="1"/>
      <c r="BG29" s="1"/>
      <c r="BH29" s="2">
        <v>1</v>
      </c>
      <c r="BI29" s="2"/>
      <c r="BJ29" s="2"/>
      <c r="BK29" s="2"/>
      <c r="BL29" s="2"/>
      <c r="BM29" s="7">
        <f t="shared" si="14"/>
        <v>29.87</v>
      </c>
      <c r="BN29" s="19">
        <f t="shared" si="15"/>
        <v>0.5</v>
      </c>
      <c r="BO29" s="6">
        <f t="shared" si="16"/>
        <v>0</v>
      </c>
      <c r="BP29" s="20">
        <f t="shared" si="32"/>
        <v>30.37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 t="s">
        <v>112</v>
      </c>
      <c r="C30" s="9"/>
      <c r="D30" s="10"/>
      <c r="E30" s="10" t="s">
        <v>12</v>
      </c>
      <c r="F30" s="21" t="s">
        <v>19</v>
      </c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>
        <f>IF(ISNA(VLOOKUP(E30,SortLookup!$A$1:$B$5,2,FALSE))," ",VLOOKUP(E30,SortLookup!$A$1:$B$5,2,FALSE))</f>
        <v>0</v>
      </c>
      <c r="J30" s="23">
        <f>IF(ISNA(VLOOKUP(F30,SortLookup!$A$7:$B$11,2,FALSE))," ",VLOOKUP(F30,SortLookup!$A$7:$B$11,2,FALSE))</f>
        <v>3</v>
      </c>
      <c r="K30" s="38">
        <f t="shared" si="0"/>
        <v>74.2</v>
      </c>
      <c r="L30" s="39">
        <f t="shared" si="1"/>
        <v>59.2</v>
      </c>
      <c r="M30" s="8">
        <f t="shared" si="2"/>
        <v>5</v>
      </c>
      <c r="N30" s="42">
        <f t="shared" si="3"/>
        <v>10</v>
      </c>
      <c r="O30" s="43">
        <f t="shared" si="4"/>
        <v>20</v>
      </c>
      <c r="P30" s="24">
        <v>18.15</v>
      </c>
      <c r="Q30" s="1"/>
      <c r="R30" s="1"/>
      <c r="S30" s="1"/>
      <c r="T30" s="1"/>
      <c r="U30" s="1"/>
      <c r="V30" s="1"/>
      <c r="W30" s="2">
        <v>4</v>
      </c>
      <c r="X30" s="2"/>
      <c r="Y30" s="2"/>
      <c r="Z30" s="2"/>
      <c r="AA30" s="25"/>
      <c r="AB30" s="7">
        <f t="shared" si="5"/>
        <v>18.15</v>
      </c>
      <c r="AC30" s="19">
        <f t="shared" si="6"/>
        <v>2</v>
      </c>
      <c r="AD30" s="6">
        <f t="shared" si="7"/>
        <v>0</v>
      </c>
      <c r="AE30" s="20">
        <f t="shared" si="29"/>
        <v>20.15</v>
      </c>
      <c r="AF30" s="24">
        <v>13.8</v>
      </c>
      <c r="AG30" s="1"/>
      <c r="AH30" s="1"/>
      <c r="AI30" s="1"/>
      <c r="AJ30" s="2">
        <v>13</v>
      </c>
      <c r="AK30" s="2"/>
      <c r="AL30" s="2"/>
      <c r="AM30" s="2">
        <v>1</v>
      </c>
      <c r="AN30" s="2"/>
      <c r="AO30" s="7">
        <f t="shared" si="8"/>
        <v>13.8</v>
      </c>
      <c r="AP30" s="19">
        <f t="shared" si="9"/>
        <v>6.5</v>
      </c>
      <c r="AQ30" s="6">
        <f t="shared" si="10"/>
        <v>5</v>
      </c>
      <c r="AR30" s="20">
        <f t="shared" si="30"/>
        <v>25.3</v>
      </c>
      <c r="AS30" s="24">
        <v>6.49</v>
      </c>
      <c r="AT30" s="1"/>
      <c r="AU30" s="1"/>
      <c r="AV30" s="2">
        <v>0</v>
      </c>
      <c r="AW30" s="2"/>
      <c r="AX30" s="2"/>
      <c r="AY30" s="2"/>
      <c r="AZ30" s="2"/>
      <c r="BA30" s="7">
        <f t="shared" si="11"/>
        <v>6.49</v>
      </c>
      <c r="BB30" s="19">
        <f t="shared" si="12"/>
        <v>0</v>
      </c>
      <c r="BC30" s="6">
        <f t="shared" si="13"/>
        <v>0</v>
      </c>
      <c r="BD30" s="20">
        <f t="shared" si="31"/>
        <v>6.49</v>
      </c>
      <c r="BE30" s="24">
        <v>20.76</v>
      </c>
      <c r="BF30" s="1"/>
      <c r="BG30" s="1"/>
      <c r="BH30" s="2">
        <v>3</v>
      </c>
      <c r="BI30" s="2"/>
      <c r="BJ30" s="2"/>
      <c r="BK30" s="2"/>
      <c r="BL30" s="2"/>
      <c r="BM30" s="7">
        <f t="shared" si="14"/>
        <v>20.76</v>
      </c>
      <c r="BN30" s="19">
        <f t="shared" si="15"/>
        <v>1.5</v>
      </c>
      <c r="BO30" s="6">
        <f t="shared" si="16"/>
        <v>0</v>
      </c>
      <c r="BP30" s="20">
        <f t="shared" si="32"/>
        <v>22.26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 t="s">
        <v>113</v>
      </c>
      <c r="C31" s="9"/>
      <c r="D31" s="10"/>
      <c r="E31" s="10" t="s">
        <v>12</v>
      </c>
      <c r="F31" s="21" t="s">
        <v>19</v>
      </c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>
        <f>IF(ISNA(VLOOKUP(E31,SortLookup!$A$1:$B$5,2,FALSE))," ",VLOOKUP(E31,SortLookup!$A$1:$B$5,2,FALSE))</f>
        <v>0</v>
      </c>
      <c r="J31" s="23">
        <f>IF(ISNA(VLOOKUP(F31,SortLookup!$A$7:$B$11,2,FALSE))," ",VLOOKUP(F31,SortLookup!$A$7:$B$11,2,FALSE))</f>
        <v>3</v>
      </c>
      <c r="K31" s="38">
        <f t="shared" si="0"/>
        <v>82.38</v>
      </c>
      <c r="L31" s="39">
        <f t="shared" si="1"/>
        <v>76.38</v>
      </c>
      <c r="M31" s="8">
        <f t="shared" si="2"/>
        <v>0</v>
      </c>
      <c r="N31" s="42">
        <f t="shared" si="3"/>
        <v>6</v>
      </c>
      <c r="O31" s="43">
        <f t="shared" si="4"/>
        <v>12</v>
      </c>
      <c r="P31" s="24">
        <v>15.27</v>
      </c>
      <c r="Q31" s="1"/>
      <c r="R31" s="1"/>
      <c r="S31" s="1"/>
      <c r="T31" s="1"/>
      <c r="U31" s="1"/>
      <c r="V31" s="1"/>
      <c r="W31" s="2">
        <v>6</v>
      </c>
      <c r="X31" s="2"/>
      <c r="Y31" s="2"/>
      <c r="Z31" s="2"/>
      <c r="AA31" s="25"/>
      <c r="AB31" s="7">
        <f t="shared" si="5"/>
        <v>15.27</v>
      </c>
      <c r="AC31" s="19">
        <f t="shared" si="6"/>
        <v>3</v>
      </c>
      <c r="AD31" s="6">
        <f t="shared" si="7"/>
        <v>0</v>
      </c>
      <c r="AE31" s="20">
        <f t="shared" si="29"/>
        <v>18.27</v>
      </c>
      <c r="AF31" s="24">
        <v>31.02</v>
      </c>
      <c r="AG31" s="1"/>
      <c r="AH31" s="1"/>
      <c r="AI31" s="1"/>
      <c r="AJ31" s="2">
        <v>1</v>
      </c>
      <c r="AK31" s="2"/>
      <c r="AL31" s="2"/>
      <c r="AM31" s="2"/>
      <c r="AN31" s="2"/>
      <c r="AO31" s="7">
        <f t="shared" si="8"/>
        <v>31.02</v>
      </c>
      <c r="AP31" s="19">
        <f t="shared" si="9"/>
        <v>0.5</v>
      </c>
      <c r="AQ31" s="6">
        <f t="shared" si="10"/>
        <v>0</v>
      </c>
      <c r="AR31" s="20">
        <f t="shared" si="30"/>
        <v>31.52</v>
      </c>
      <c r="AS31" s="24">
        <v>6.97</v>
      </c>
      <c r="AT31" s="1"/>
      <c r="AU31" s="1"/>
      <c r="AV31" s="2">
        <v>0</v>
      </c>
      <c r="AW31" s="2"/>
      <c r="AX31" s="2"/>
      <c r="AY31" s="2"/>
      <c r="AZ31" s="2"/>
      <c r="BA31" s="7">
        <f t="shared" si="11"/>
        <v>6.97</v>
      </c>
      <c r="BB31" s="19">
        <f t="shared" si="12"/>
        <v>0</v>
      </c>
      <c r="BC31" s="6">
        <f t="shared" si="13"/>
        <v>0</v>
      </c>
      <c r="BD31" s="20">
        <f t="shared" si="31"/>
        <v>6.97</v>
      </c>
      <c r="BE31" s="24">
        <v>23.12</v>
      </c>
      <c r="BF31" s="1"/>
      <c r="BG31" s="1"/>
      <c r="BH31" s="2">
        <v>5</v>
      </c>
      <c r="BI31" s="2"/>
      <c r="BJ31" s="2"/>
      <c r="BK31" s="2"/>
      <c r="BL31" s="2"/>
      <c r="BM31" s="7">
        <f t="shared" si="14"/>
        <v>23.12</v>
      </c>
      <c r="BN31" s="19">
        <f t="shared" si="15"/>
        <v>2.5</v>
      </c>
      <c r="BO31" s="6">
        <f t="shared" si="16"/>
        <v>0</v>
      </c>
      <c r="BP31" s="20">
        <f t="shared" si="32"/>
        <v>25.62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 t="s">
        <v>114</v>
      </c>
      <c r="C32" s="9"/>
      <c r="D32" s="10"/>
      <c r="E32" s="10" t="s">
        <v>12</v>
      </c>
      <c r="F32" s="21" t="s">
        <v>85</v>
      </c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>
        <f>IF(ISNA(VLOOKUP(E32,SortLookup!$A$1:$B$5,2,FALSE))," ",VLOOKUP(E32,SortLookup!$A$1:$B$5,2,FALSE))</f>
        <v>0</v>
      </c>
      <c r="J32" s="23" t="str">
        <f>IF(ISNA(VLOOKUP(F32,SortLookup!$A$7:$B$11,2,FALSE))," ",VLOOKUP(F32,SortLookup!$A$7:$B$11,2,FALSE))</f>
        <v> </v>
      </c>
      <c r="K32" s="38">
        <f t="shared" si="0"/>
        <v>153.06</v>
      </c>
      <c r="L32" s="39">
        <f t="shared" si="1"/>
        <v>144.56</v>
      </c>
      <c r="M32" s="8">
        <f t="shared" si="2"/>
        <v>0</v>
      </c>
      <c r="N32" s="42">
        <f t="shared" si="3"/>
        <v>8.5</v>
      </c>
      <c r="O32" s="43">
        <f t="shared" si="4"/>
        <v>17</v>
      </c>
      <c r="P32" s="24">
        <v>52.69</v>
      </c>
      <c r="Q32" s="1"/>
      <c r="R32" s="1"/>
      <c r="S32" s="1"/>
      <c r="T32" s="1"/>
      <c r="U32" s="1"/>
      <c r="V32" s="1"/>
      <c r="W32" s="2">
        <v>6</v>
      </c>
      <c r="X32" s="2"/>
      <c r="Y32" s="2"/>
      <c r="Z32" s="2"/>
      <c r="AA32" s="25"/>
      <c r="AB32" s="7">
        <f t="shared" si="5"/>
        <v>52.69</v>
      </c>
      <c r="AC32" s="19">
        <f t="shared" si="6"/>
        <v>3</v>
      </c>
      <c r="AD32" s="6">
        <f t="shared" si="7"/>
        <v>0</v>
      </c>
      <c r="AE32" s="20">
        <f t="shared" si="29"/>
        <v>55.69</v>
      </c>
      <c r="AF32" s="24">
        <v>48.12</v>
      </c>
      <c r="AG32" s="1"/>
      <c r="AH32" s="1"/>
      <c r="AI32" s="1"/>
      <c r="AJ32" s="2">
        <v>3</v>
      </c>
      <c r="AK32" s="2"/>
      <c r="AL32" s="2"/>
      <c r="AM32" s="2"/>
      <c r="AN32" s="2"/>
      <c r="AO32" s="7">
        <f t="shared" si="8"/>
        <v>48.12</v>
      </c>
      <c r="AP32" s="19">
        <f t="shared" si="9"/>
        <v>1.5</v>
      </c>
      <c r="AQ32" s="6">
        <f t="shared" si="10"/>
        <v>0</v>
      </c>
      <c r="AR32" s="20">
        <f t="shared" si="30"/>
        <v>49.62</v>
      </c>
      <c r="AS32" s="24">
        <v>15.36</v>
      </c>
      <c r="AT32" s="1"/>
      <c r="AU32" s="1"/>
      <c r="AV32" s="2">
        <v>0</v>
      </c>
      <c r="AW32" s="2"/>
      <c r="AX32" s="2"/>
      <c r="AY32" s="2"/>
      <c r="AZ32" s="2"/>
      <c r="BA32" s="7">
        <f t="shared" si="11"/>
        <v>15.36</v>
      </c>
      <c r="BB32" s="19">
        <f t="shared" si="12"/>
        <v>0</v>
      </c>
      <c r="BC32" s="6">
        <f t="shared" si="13"/>
        <v>0</v>
      </c>
      <c r="BD32" s="20">
        <f t="shared" si="31"/>
        <v>15.36</v>
      </c>
      <c r="BE32" s="24">
        <v>28.39</v>
      </c>
      <c r="BF32" s="1"/>
      <c r="BG32" s="1"/>
      <c r="BH32" s="2">
        <v>8</v>
      </c>
      <c r="BI32" s="2"/>
      <c r="BJ32" s="2"/>
      <c r="BK32" s="2"/>
      <c r="BL32" s="2"/>
      <c r="BM32" s="7">
        <f t="shared" si="14"/>
        <v>28.39</v>
      </c>
      <c r="BN32" s="19">
        <f t="shared" si="15"/>
        <v>4</v>
      </c>
      <c r="BO32" s="6">
        <f t="shared" si="16"/>
        <v>0</v>
      </c>
      <c r="BP32" s="20">
        <f t="shared" si="32"/>
        <v>32.39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 t="s">
        <v>115</v>
      </c>
      <c r="C33" s="9"/>
      <c r="D33" s="10"/>
      <c r="E33" s="10" t="s">
        <v>12</v>
      </c>
      <c r="F33" s="21" t="s">
        <v>19</v>
      </c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>
        <f>IF(ISNA(VLOOKUP(E33,SortLookup!$A$1:$B$5,2,FALSE))," ",VLOOKUP(E33,SortLookup!$A$1:$B$5,2,FALSE))</f>
        <v>0</v>
      </c>
      <c r="J33" s="23">
        <f>IF(ISNA(VLOOKUP(F33,SortLookup!$A$7:$B$11,2,FALSE))," ",VLOOKUP(F33,SortLookup!$A$7:$B$11,2,FALSE))</f>
        <v>3</v>
      </c>
      <c r="K33" s="38">
        <f t="shared" si="0"/>
        <v>113.26</v>
      </c>
      <c r="L33" s="39">
        <f t="shared" si="1"/>
        <v>101.76</v>
      </c>
      <c r="M33" s="8">
        <f t="shared" si="2"/>
        <v>5</v>
      </c>
      <c r="N33" s="42">
        <f t="shared" si="3"/>
        <v>6.5</v>
      </c>
      <c r="O33" s="43">
        <f t="shared" si="4"/>
        <v>13</v>
      </c>
      <c r="P33" s="24">
        <v>27.92</v>
      </c>
      <c r="Q33" s="1"/>
      <c r="R33" s="1"/>
      <c r="S33" s="1"/>
      <c r="T33" s="1"/>
      <c r="U33" s="1"/>
      <c r="V33" s="1"/>
      <c r="W33" s="2">
        <v>7</v>
      </c>
      <c r="X33" s="2"/>
      <c r="Y33" s="2"/>
      <c r="Z33" s="2"/>
      <c r="AA33" s="25"/>
      <c r="AB33" s="7">
        <f t="shared" si="5"/>
        <v>27.92</v>
      </c>
      <c r="AC33" s="19">
        <f t="shared" si="6"/>
        <v>3.5</v>
      </c>
      <c r="AD33" s="6">
        <f t="shared" si="7"/>
        <v>0</v>
      </c>
      <c r="AE33" s="20">
        <f t="shared" si="29"/>
        <v>31.42</v>
      </c>
      <c r="AF33" s="24">
        <v>36.96</v>
      </c>
      <c r="AG33" s="1"/>
      <c r="AH33" s="1"/>
      <c r="AI33" s="1"/>
      <c r="AJ33" s="2">
        <v>5</v>
      </c>
      <c r="AK33" s="2"/>
      <c r="AL33" s="2">
        <v>1</v>
      </c>
      <c r="AM33" s="2"/>
      <c r="AN33" s="2"/>
      <c r="AO33" s="7">
        <f t="shared" si="8"/>
        <v>36.96</v>
      </c>
      <c r="AP33" s="19">
        <f t="shared" si="9"/>
        <v>2.5</v>
      </c>
      <c r="AQ33" s="6">
        <f t="shared" si="10"/>
        <v>5</v>
      </c>
      <c r="AR33" s="20">
        <f t="shared" si="30"/>
        <v>44.46</v>
      </c>
      <c r="AS33" s="24">
        <v>11.73</v>
      </c>
      <c r="AT33" s="1"/>
      <c r="AU33" s="1"/>
      <c r="AV33" s="2">
        <v>0</v>
      </c>
      <c r="AW33" s="2"/>
      <c r="AX33" s="2"/>
      <c r="AY33" s="2"/>
      <c r="AZ33" s="2"/>
      <c r="BA33" s="7">
        <f t="shared" si="11"/>
        <v>11.73</v>
      </c>
      <c r="BB33" s="19">
        <f t="shared" si="12"/>
        <v>0</v>
      </c>
      <c r="BC33" s="6">
        <f t="shared" si="13"/>
        <v>0</v>
      </c>
      <c r="BD33" s="20">
        <f t="shared" si="31"/>
        <v>11.73</v>
      </c>
      <c r="BE33" s="24">
        <v>25.15</v>
      </c>
      <c r="BF33" s="1"/>
      <c r="BG33" s="1"/>
      <c r="BH33" s="2">
        <v>1</v>
      </c>
      <c r="BI33" s="2"/>
      <c r="BJ33" s="2"/>
      <c r="BK33" s="2"/>
      <c r="BL33" s="2"/>
      <c r="BM33" s="7">
        <f t="shared" si="14"/>
        <v>25.15</v>
      </c>
      <c r="BN33" s="19">
        <f t="shared" si="15"/>
        <v>0.5</v>
      </c>
      <c r="BO33" s="6">
        <f t="shared" si="16"/>
        <v>0</v>
      </c>
      <c r="BP33" s="20">
        <f t="shared" si="32"/>
        <v>25.65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>
      <c r="A34" s="26">
        <v>32</v>
      </c>
      <c r="B34" s="9" t="s">
        <v>116</v>
      </c>
      <c r="C34" s="9"/>
      <c r="D34" s="10"/>
      <c r="E34" s="10" t="s">
        <v>15</v>
      </c>
      <c r="F34" s="21" t="s">
        <v>85</v>
      </c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>
        <f>IF(ISNA(VLOOKUP(E34,SortLookup!$A$1:$B$5,2,FALSE))," ",VLOOKUP(E34,SortLookup!$A$1:$B$5,2,FALSE))</f>
        <v>4</v>
      </c>
      <c r="J34" s="23" t="str">
        <f>IF(ISNA(VLOOKUP(F34,SortLookup!$A$7:$B$11,2,FALSE))," ",VLOOKUP(F34,SortLookup!$A$7:$B$11,2,FALSE))</f>
        <v> </v>
      </c>
      <c r="K34" s="38">
        <f t="shared" si="0"/>
        <v>130.97</v>
      </c>
      <c r="L34" s="39">
        <f t="shared" si="1"/>
        <v>125.97</v>
      </c>
      <c r="M34" s="8">
        <f t="shared" si="2"/>
        <v>0</v>
      </c>
      <c r="N34" s="42">
        <f t="shared" si="3"/>
        <v>5</v>
      </c>
      <c r="O34" s="43">
        <f t="shared" si="4"/>
        <v>10</v>
      </c>
      <c r="P34" s="24">
        <v>43.36</v>
      </c>
      <c r="Q34" s="1"/>
      <c r="R34" s="1"/>
      <c r="S34" s="1"/>
      <c r="T34" s="1"/>
      <c r="U34" s="1"/>
      <c r="V34" s="1"/>
      <c r="W34" s="2">
        <v>3</v>
      </c>
      <c r="X34" s="2"/>
      <c r="Y34" s="2"/>
      <c r="Z34" s="2"/>
      <c r="AA34" s="25"/>
      <c r="AB34" s="7">
        <f t="shared" si="5"/>
        <v>43.36</v>
      </c>
      <c r="AC34" s="19">
        <f t="shared" si="6"/>
        <v>1.5</v>
      </c>
      <c r="AD34" s="6">
        <f t="shared" si="7"/>
        <v>0</v>
      </c>
      <c r="AE34" s="20">
        <f t="shared" si="29"/>
        <v>44.86</v>
      </c>
      <c r="AF34" s="24">
        <v>18.21</v>
      </c>
      <c r="AG34" s="1"/>
      <c r="AH34" s="1"/>
      <c r="AI34" s="1"/>
      <c r="AJ34" s="2">
        <v>4</v>
      </c>
      <c r="AK34" s="2"/>
      <c r="AL34" s="2"/>
      <c r="AM34" s="2"/>
      <c r="AN34" s="2"/>
      <c r="AO34" s="7">
        <f t="shared" si="8"/>
        <v>18.21</v>
      </c>
      <c r="AP34" s="19">
        <f t="shared" si="9"/>
        <v>2</v>
      </c>
      <c r="AQ34" s="6">
        <f t="shared" si="10"/>
        <v>0</v>
      </c>
      <c r="AR34" s="20">
        <f t="shared" si="30"/>
        <v>20.21</v>
      </c>
      <c r="AS34" s="24">
        <v>18.38</v>
      </c>
      <c r="AT34" s="1"/>
      <c r="AU34" s="1"/>
      <c r="AV34" s="2">
        <v>0</v>
      </c>
      <c r="AW34" s="2"/>
      <c r="AX34" s="2"/>
      <c r="AY34" s="2"/>
      <c r="AZ34" s="2"/>
      <c r="BA34" s="7">
        <f t="shared" si="11"/>
        <v>18.38</v>
      </c>
      <c r="BB34" s="19">
        <f t="shared" si="12"/>
        <v>0</v>
      </c>
      <c r="BC34" s="6">
        <f t="shared" si="13"/>
        <v>0</v>
      </c>
      <c r="BD34" s="20">
        <f t="shared" si="31"/>
        <v>18.38</v>
      </c>
      <c r="BE34" s="24">
        <v>46.02</v>
      </c>
      <c r="BF34" s="1"/>
      <c r="BG34" s="1"/>
      <c r="BH34" s="2">
        <v>3</v>
      </c>
      <c r="BI34" s="2"/>
      <c r="BJ34" s="2"/>
      <c r="BK34" s="2"/>
      <c r="BL34" s="2"/>
      <c r="BM34" s="7">
        <f t="shared" si="14"/>
        <v>46.02</v>
      </c>
      <c r="BN34" s="19">
        <f t="shared" si="15"/>
        <v>1.5</v>
      </c>
      <c r="BO34" s="6">
        <f t="shared" si="16"/>
        <v>0</v>
      </c>
      <c r="BP34" s="20">
        <f t="shared" si="32"/>
        <v>47.52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>
      <c r="A35" s="26">
        <v>33</v>
      </c>
      <c r="B35" s="9" t="s">
        <v>117</v>
      </c>
      <c r="C35" s="9"/>
      <c r="D35" s="10"/>
      <c r="E35" s="10" t="s">
        <v>15</v>
      </c>
      <c r="F35" s="21" t="s">
        <v>20</v>
      </c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>
        <f>IF(ISNA(VLOOKUP(E35,SortLookup!$A$1:$B$5,2,FALSE))," ",VLOOKUP(E35,SortLookup!$A$1:$B$5,2,FALSE))</f>
        <v>4</v>
      </c>
      <c r="J35" s="23">
        <f>IF(ISNA(VLOOKUP(F35,SortLookup!$A$7:$B$11,2,FALSE))," ",VLOOKUP(F35,SortLookup!$A$7:$B$11,2,FALSE))</f>
        <v>4</v>
      </c>
      <c r="K35" s="38">
        <f aca="true" t="shared" si="38" ref="K35:K52">L35+M35+N35</f>
        <v>581.76</v>
      </c>
      <c r="L35" s="39">
        <f aca="true" t="shared" si="39" ref="L35:L52">AB35+AO35+BA35+BM35+BY35+CJ35+CU35+DF35</f>
        <v>570.26</v>
      </c>
      <c r="M35" s="8">
        <f aca="true" t="shared" si="40" ref="M35:M52">AD35+AQ35+BC35+BO35+CA35+CL35+CW35+DH35</f>
        <v>5</v>
      </c>
      <c r="N35" s="42">
        <f aca="true" t="shared" si="41" ref="N35:N52">O35/2</f>
        <v>6.5</v>
      </c>
      <c r="O35" s="43">
        <f aca="true" t="shared" si="42" ref="O35:O52">W35+AJ35+AV35+BH35+BT35+CE35+CP35+DA35</f>
        <v>13</v>
      </c>
      <c r="P35" s="24">
        <v>143.01</v>
      </c>
      <c r="Q35" s="1"/>
      <c r="R35" s="1"/>
      <c r="S35" s="1"/>
      <c r="T35" s="1"/>
      <c r="U35" s="1"/>
      <c r="V35" s="1"/>
      <c r="W35" s="2">
        <v>2</v>
      </c>
      <c r="X35" s="2"/>
      <c r="Y35" s="2"/>
      <c r="Z35" s="2"/>
      <c r="AA35" s="25"/>
      <c r="AB35" s="7">
        <f aca="true" t="shared" si="43" ref="AB35:AB52">P35+Q35+R35+S35+T35+U35+V35</f>
        <v>143.01</v>
      </c>
      <c r="AC35" s="19">
        <f aca="true" t="shared" si="44" ref="AC35:AC52">W35/2</f>
        <v>1</v>
      </c>
      <c r="AD35" s="6">
        <f aca="true" t="shared" si="45" ref="AD35:AD52">(X35*3)+(Y35*5)+(Z35*5)+(AA35*20)</f>
        <v>0</v>
      </c>
      <c r="AE35" s="20">
        <f t="shared" si="29"/>
        <v>144.01</v>
      </c>
      <c r="AF35" s="24">
        <v>103.4</v>
      </c>
      <c r="AG35" s="1"/>
      <c r="AH35" s="1"/>
      <c r="AI35" s="1"/>
      <c r="AJ35" s="2">
        <v>11</v>
      </c>
      <c r="AK35" s="2"/>
      <c r="AL35" s="2"/>
      <c r="AM35" s="2">
        <v>1</v>
      </c>
      <c r="AN35" s="2"/>
      <c r="AO35" s="7">
        <f aca="true" t="shared" si="46" ref="AO35:AO52">AF35+AG35+AH35+AI35</f>
        <v>103.4</v>
      </c>
      <c r="AP35" s="19">
        <f aca="true" t="shared" si="47" ref="AP35:AP52">AJ35/2</f>
        <v>5.5</v>
      </c>
      <c r="AQ35" s="6">
        <f aca="true" t="shared" si="48" ref="AQ35:AQ52">(AK35*3)+(AL35*5)+(AM35*5)+(AN35*20)</f>
        <v>5</v>
      </c>
      <c r="AR35" s="20">
        <f t="shared" si="30"/>
        <v>113.9</v>
      </c>
      <c r="AS35" s="24">
        <v>250.14</v>
      </c>
      <c r="AT35" s="1"/>
      <c r="AU35" s="1"/>
      <c r="AV35" s="2">
        <v>0</v>
      </c>
      <c r="AW35" s="2"/>
      <c r="AX35" s="2"/>
      <c r="AY35" s="2"/>
      <c r="AZ35" s="2"/>
      <c r="BA35" s="7">
        <f aca="true" t="shared" si="49" ref="BA35:BA52">AS35+AT35+AU35</f>
        <v>250.14</v>
      </c>
      <c r="BB35" s="19">
        <f aca="true" t="shared" si="50" ref="BB35:BB52">AV35/2</f>
        <v>0</v>
      </c>
      <c r="BC35" s="6">
        <f aca="true" t="shared" si="51" ref="BC35:BC52">(AW35*3)+(AX35*5)+(AY35*5)+(AZ35*20)</f>
        <v>0</v>
      </c>
      <c r="BD35" s="20">
        <f t="shared" si="31"/>
        <v>250.14</v>
      </c>
      <c r="BE35" s="24">
        <v>73.71</v>
      </c>
      <c r="BF35" s="1"/>
      <c r="BG35" s="1"/>
      <c r="BH35" s="2">
        <v>0</v>
      </c>
      <c r="BI35" s="2"/>
      <c r="BJ35" s="2"/>
      <c r="BK35" s="2"/>
      <c r="BL35" s="2"/>
      <c r="BM35" s="7">
        <f aca="true" t="shared" si="52" ref="BM35:BM52">BE35+BF35+BG35</f>
        <v>73.71</v>
      </c>
      <c r="BN35" s="19">
        <f aca="true" t="shared" si="53" ref="BN35:BN52">BH35/2</f>
        <v>0</v>
      </c>
      <c r="BO35" s="6">
        <f aca="true" t="shared" si="54" ref="BO35:BO52">(BI35*3)+(BJ35*5)+(BK35*5)+(BL35*20)</f>
        <v>0</v>
      </c>
      <c r="BP35" s="20">
        <f t="shared" si="32"/>
        <v>73.71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0</v>
      </c>
      <c r="L36" s="39">
        <f t="shared" si="39"/>
        <v>0</v>
      </c>
      <c r="M36" s="8">
        <f t="shared" si="40"/>
        <v>0</v>
      </c>
      <c r="N36" s="42">
        <f t="shared" si="41"/>
        <v>0</v>
      </c>
      <c r="O36" s="43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29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3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49"/>
        <v>0</v>
      </c>
      <c r="BB36" s="19">
        <f t="shared" si="50"/>
        <v>0</v>
      </c>
      <c r="BC36" s="6">
        <f t="shared" si="51"/>
        <v>0</v>
      </c>
      <c r="BD36" s="20">
        <f t="shared" si="31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2"/>
        <v>0</v>
      </c>
      <c r="BN36" s="19">
        <f t="shared" si="53"/>
        <v>0</v>
      </c>
      <c r="BO36" s="6">
        <f t="shared" si="54"/>
        <v>0</v>
      </c>
      <c r="BP36" s="20">
        <f t="shared" si="3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0</v>
      </c>
      <c r="L37" s="39">
        <f t="shared" si="39"/>
        <v>0</v>
      </c>
      <c r="M37" s="8">
        <f t="shared" si="40"/>
        <v>0</v>
      </c>
      <c r="N37" s="42">
        <f t="shared" si="41"/>
        <v>0</v>
      </c>
      <c r="O37" s="43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29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3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49"/>
        <v>0</v>
      </c>
      <c r="BB37" s="19">
        <f t="shared" si="50"/>
        <v>0</v>
      </c>
      <c r="BC37" s="6">
        <f t="shared" si="51"/>
        <v>0</v>
      </c>
      <c r="BD37" s="20">
        <f t="shared" si="3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2"/>
        <v>0</v>
      </c>
      <c r="BN37" s="19">
        <f t="shared" si="53"/>
        <v>0</v>
      </c>
      <c r="BO37" s="6">
        <f t="shared" si="54"/>
        <v>0</v>
      </c>
      <c r="BP37" s="20">
        <f t="shared" si="3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0</v>
      </c>
      <c r="L38" s="39">
        <f t="shared" si="39"/>
        <v>0</v>
      </c>
      <c r="M38" s="8">
        <f t="shared" si="40"/>
        <v>0</v>
      </c>
      <c r="N38" s="42">
        <f t="shared" si="41"/>
        <v>0</v>
      </c>
      <c r="O38" s="43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29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3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49"/>
        <v>0</v>
      </c>
      <c r="BB38" s="19">
        <f t="shared" si="50"/>
        <v>0</v>
      </c>
      <c r="BC38" s="6">
        <f t="shared" si="51"/>
        <v>0</v>
      </c>
      <c r="BD38" s="20">
        <f t="shared" si="3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2"/>
        <v>0</v>
      </c>
      <c r="BN38" s="19">
        <f t="shared" si="53"/>
        <v>0</v>
      </c>
      <c r="BO38" s="6">
        <f t="shared" si="54"/>
        <v>0</v>
      </c>
      <c r="BP38" s="20">
        <f t="shared" si="3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0</v>
      </c>
      <c r="L39" s="39">
        <f t="shared" si="39"/>
        <v>0</v>
      </c>
      <c r="M39" s="8">
        <f t="shared" si="40"/>
        <v>0</v>
      </c>
      <c r="N39" s="42">
        <f t="shared" si="41"/>
        <v>0</v>
      </c>
      <c r="O39" s="43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29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3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49"/>
        <v>0</v>
      </c>
      <c r="BB39" s="19">
        <f t="shared" si="50"/>
        <v>0</v>
      </c>
      <c r="BC39" s="6">
        <f t="shared" si="51"/>
        <v>0</v>
      </c>
      <c r="BD39" s="20">
        <f t="shared" si="3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2"/>
        <v>0</v>
      </c>
      <c r="BN39" s="19">
        <f t="shared" si="53"/>
        <v>0</v>
      </c>
      <c r="BO39" s="6">
        <f t="shared" si="54"/>
        <v>0</v>
      </c>
      <c r="BP39" s="20">
        <f t="shared" si="3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0</v>
      </c>
      <c r="L40" s="39">
        <f t="shared" si="39"/>
        <v>0</v>
      </c>
      <c r="M40" s="8">
        <f t="shared" si="40"/>
        <v>0</v>
      </c>
      <c r="N40" s="42">
        <f t="shared" si="41"/>
        <v>0</v>
      </c>
      <c r="O40" s="43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29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3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49"/>
        <v>0</v>
      </c>
      <c r="BB40" s="19">
        <f t="shared" si="50"/>
        <v>0</v>
      </c>
      <c r="BC40" s="6">
        <f t="shared" si="51"/>
        <v>0</v>
      </c>
      <c r="BD40" s="20">
        <f t="shared" si="3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2"/>
        <v>0</v>
      </c>
      <c r="BN40" s="19">
        <f t="shared" si="53"/>
        <v>0</v>
      </c>
      <c r="BO40" s="6">
        <f t="shared" si="54"/>
        <v>0</v>
      </c>
      <c r="BP40" s="20">
        <f t="shared" si="3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0</v>
      </c>
      <c r="L41" s="39">
        <f t="shared" si="39"/>
        <v>0</v>
      </c>
      <c r="M41" s="8">
        <f t="shared" si="40"/>
        <v>0</v>
      </c>
      <c r="N41" s="42">
        <f t="shared" si="41"/>
        <v>0</v>
      </c>
      <c r="O41" s="43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29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3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49"/>
        <v>0</v>
      </c>
      <c r="BB41" s="19">
        <f t="shared" si="50"/>
        <v>0</v>
      </c>
      <c r="BC41" s="6">
        <f t="shared" si="51"/>
        <v>0</v>
      </c>
      <c r="BD41" s="20">
        <f t="shared" si="3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2"/>
        <v>0</v>
      </c>
      <c r="BN41" s="19">
        <f t="shared" si="53"/>
        <v>0</v>
      </c>
      <c r="BO41" s="6">
        <f t="shared" si="54"/>
        <v>0</v>
      </c>
      <c r="BP41" s="20">
        <f t="shared" si="3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0</v>
      </c>
      <c r="L42" s="39">
        <f t="shared" si="39"/>
        <v>0</v>
      </c>
      <c r="M42" s="8">
        <f t="shared" si="40"/>
        <v>0</v>
      </c>
      <c r="N42" s="42">
        <f t="shared" si="41"/>
        <v>0</v>
      </c>
      <c r="O42" s="43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29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3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49"/>
        <v>0</v>
      </c>
      <c r="BB42" s="19">
        <f t="shared" si="50"/>
        <v>0</v>
      </c>
      <c r="BC42" s="6">
        <f t="shared" si="51"/>
        <v>0</v>
      </c>
      <c r="BD42" s="20">
        <f t="shared" si="3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2"/>
        <v>0</v>
      </c>
      <c r="BN42" s="19">
        <f t="shared" si="53"/>
        <v>0</v>
      </c>
      <c r="BO42" s="6">
        <f t="shared" si="54"/>
        <v>0</v>
      </c>
      <c r="BP42" s="20">
        <f t="shared" si="3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0</v>
      </c>
      <c r="L43" s="39">
        <f t="shared" si="39"/>
        <v>0</v>
      </c>
      <c r="M43" s="8">
        <f t="shared" si="40"/>
        <v>0</v>
      </c>
      <c r="N43" s="42">
        <f t="shared" si="41"/>
        <v>0</v>
      </c>
      <c r="O43" s="43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29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3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49"/>
        <v>0</v>
      </c>
      <c r="BB43" s="19">
        <f t="shared" si="50"/>
        <v>0</v>
      </c>
      <c r="BC43" s="6">
        <f t="shared" si="51"/>
        <v>0</v>
      </c>
      <c r="BD43" s="20">
        <f t="shared" si="3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2"/>
        <v>0</v>
      </c>
      <c r="BN43" s="19">
        <f t="shared" si="53"/>
        <v>0</v>
      </c>
      <c r="BO43" s="6">
        <f t="shared" si="54"/>
        <v>0</v>
      </c>
      <c r="BP43" s="20">
        <f t="shared" si="3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0</v>
      </c>
      <c r="L44" s="39">
        <f t="shared" si="39"/>
        <v>0</v>
      </c>
      <c r="M44" s="8">
        <f t="shared" si="40"/>
        <v>0</v>
      </c>
      <c r="N44" s="42">
        <f t="shared" si="41"/>
        <v>0</v>
      </c>
      <c r="O44" s="43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29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3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49"/>
        <v>0</v>
      </c>
      <c r="BB44" s="19">
        <f t="shared" si="50"/>
        <v>0</v>
      </c>
      <c r="BC44" s="6">
        <f t="shared" si="51"/>
        <v>0</v>
      </c>
      <c r="BD44" s="20">
        <f t="shared" si="3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2"/>
        <v>0</v>
      </c>
      <c r="BN44" s="19">
        <f t="shared" si="53"/>
        <v>0</v>
      </c>
      <c r="BO44" s="6">
        <f t="shared" si="54"/>
        <v>0</v>
      </c>
      <c r="BP44" s="20">
        <f t="shared" si="3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0</v>
      </c>
      <c r="L45" s="39">
        <f t="shared" si="39"/>
        <v>0</v>
      </c>
      <c r="M45" s="8">
        <f t="shared" si="40"/>
        <v>0</v>
      </c>
      <c r="N45" s="42">
        <f t="shared" si="41"/>
        <v>0</v>
      </c>
      <c r="O45" s="43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29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49"/>
        <v>0</v>
      </c>
      <c r="BB45" s="19">
        <f t="shared" si="50"/>
        <v>0</v>
      </c>
      <c r="BC45" s="6">
        <f t="shared" si="51"/>
        <v>0</v>
      </c>
      <c r="BD45" s="20">
        <f t="shared" si="3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2"/>
        <v>0</v>
      </c>
      <c r="BN45" s="19">
        <f t="shared" si="53"/>
        <v>0</v>
      </c>
      <c r="BO45" s="6">
        <f t="shared" si="54"/>
        <v>0</v>
      </c>
      <c r="BP45" s="20">
        <f t="shared" si="3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</sheetData>
  <sheetProtection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 P. O'Donnell</cp:lastModifiedBy>
  <cp:lastPrinted>2001-08-25T23:51:52Z</cp:lastPrinted>
  <dcterms:created xsi:type="dcterms:W3CDTF">2001-08-02T04:21:03Z</dcterms:created>
  <dcterms:modified xsi:type="dcterms:W3CDTF">2011-08-13T09:12:40Z</dcterms:modified>
  <cp:category/>
  <cp:version/>
  <cp:contentType/>
  <cp:contentStatus/>
  <cp:revision>1</cp:revision>
</cp:coreProperties>
</file>