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<sst xmlns="http://schemas.openxmlformats.org/spreadsheetml/2006/main" count="266" uniqueCount="117">
  <si>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</si>
  <si>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</si>
  <si>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</si>
  <si>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</si>
  <si>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</si>
  <si>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</si>
  <si>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</si>
  <si>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</si>
  <si>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</si>
  <si>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</si>
  <si>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</si>
  <si>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</si>
  <si>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</si>
  <si>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</si>
  <si>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</si>
  <si>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</si>
  <si>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</si>
  <si>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</si>
  <si>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</si>
  <si>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</si>
  <si>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</si>
  <si>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</si>
  <si>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</si>
  <si>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</si>
  <si>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</si>
  <si>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</si>
  <si>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</si>
  <si>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</si>
  <si>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</si>
  <si>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</si>
  <si>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</si>
  <si>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</si>
  <si>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</si>
  <si>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</si>
  <si>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</si>
  <si>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</si>
  <si>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</si>
  <si>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</si>
  <si>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</si>
  <si>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</si>
  <si>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</si>
  <si>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</si>
  <si>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</si>
  <si>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</si>
  <si>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</si>
  <si>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</si>
  <si>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</si>
  <si>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</si>
  <si>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</si>
  <si>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</si>
  <si>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</si>
  <si>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</si>
  <si>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</si>
  <si>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</si>
  <si>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</si>
  <si>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</si>
  <si>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</si>
  <si>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</si>
  <si>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</si>
  <si>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</si>
  <si>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</si>
  <si>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</si>
  <si>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</si>
  <si>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</si>
  <si>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</si>
  <si>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</si>
  <si>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</si>
  <si>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</si>
  <si>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</si>
  <si>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</si>
  <si>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</si>
  <si>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</si>
  <si>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</si>
  <si>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</si>
  <si>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</si>
  <si>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</si>
  <si>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</si>
  <si>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</si>
  <si>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</si>
  <si>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</si>
  <si>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</si>
  <si>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</si>
  <si>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</si>
  <si>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</si>
  <si>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Marshall, Stan</t>
  </si>
  <si>
    <t>UN</t>
  </si>
  <si>
    <t>Hoffman, Jim</t>
  </si>
  <si>
    <t>Porco, Keith</t>
  </si>
  <si>
    <t>Kraus, Brian</t>
  </si>
  <si>
    <t>Kraus, Bill</t>
  </si>
  <si>
    <t>Barnickel, Herb</t>
  </si>
  <si>
    <t>Styche, Tom</t>
  </si>
  <si>
    <t>Villella, Gene</t>
  </si>
  <si>
    <t>Shaffer, Bob</t>
  </si>
  <si>
    <t>####</t>
  </si>
  <si>
    <t>Eckert, Brian</t>
  </si>
  <si>
    <t>Shaffer, Jared</t>
  </si>
  <si>
    <t>Rogan, Bob</t>
  </si>
  <si>
    <t>Hanes, Terry</t>
  </si>
  <si>
    <t>Gnan, Bob</t>
  </si>
  <si>
    <t>Van Horn, Keith</t>
  </si>
  <si>
    <t>Newell, Mike</t>
  </si>
  <si>
    <t>Wortman, Joe</t>
  </si>
  <si>
    <t>Shipley, Jim</t>
  </si>
  <si>
    <t>Goetz, Bob</t>
  </si>
  <si>
    <t>Decker, Frankie</t>
  </si>
  <si>
    <t>Brecht, Rick</t>
  </si>
  <si>
    <t>Parker, Amber</t>
  </si>
  <si>
    <t>Decker, Rodger</t>
  </si>
  <si>
    <t>Doerr, Gary</t>
  </si>
  <si>
    <t>Maletto, Jim</t>
  </si>
  <si>
    <t>Steele, Wayne</t>
  </si>
  <si>
    <t>Novak, Ed</t>
  </si>
  <si>
    <t>Hickey, Jim</t>
  </si>
  <si>
    <t>Ginther, Adam</t>
  </si>
  <si>
    <t>Williams, Jerry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</si>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</sst>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O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20</v>
      </c>
      <c r="B3" s="9" t="s">
        <v>105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IF(AND($H$2="Y",J3&gt;0,OR(AND(G3=1,G16=10),AND(G3=2,G28=20),AND(G3=3,G38=30),AND(G3=4,G50=40),AND(G3=5,G59=50),AND(G3=6,G68=60),AND(G3=7,G77=70),AND(G3=8,G86=80),AND(G3=9,G95=90),AND(G3=10,G104=100))),VLOOKUP(J3-1,SortLookup!$A$13:$B$16,2,FALSE),"")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85.83</v>
      </c>
      <c r="L3" s="30">
        <f>AB3+AO3+BA3+BM3+BY3+CJ3+CU3+DF3</f>
        <v>73.33</v>
      </c>
      <c r="M3" s="8">
        <f>AD3+AQ3+BC3+BO3+CA3+CL3+CW3+DH3</f>
        <v>5</v>
      </c>
      <c r="N3" s="31">
        <f>O3/2</f>
        <v>7.5</v>
      </c>
      <c r="O3" s="32">
        <f>W3+AJ3+AV3+BH3+BT3+CE3+CP3+DA3</f>
        <v>15</v>
      </c>
      <c r="P3" s="24">
        <v>17.55</v>
      </c>
      <c r="Q3" s="1"/>
      <c r="R3" s="1"/>
      <c r="S3" s="1"/>
      <c r="T3" s="1"/>
      <c r="U3" s="1"/>
      <c r="V3" s="1"/>
      <c r="W3" s="2">
        <v>1</v>
      </c>
      <c r="X3" s="2"/>
      <c r="Y3" s="2"/>
      <c r="Z3" s="2">
        <v>1</v>
      </c>
      <c r="AA3" s="25"/>
      <c r="AB3" s="7">
        <f>P3+Q3+R3+S3+T3+U3+V3</f>
        <v>17.55</v>
      </c>
      <c r="AC3" s="19">
        <f>W3/2</f>
        <v>0.5</v>
      </c>
      <c r="AD3" s="6">
        <f>(X3*3)+(Y3*5)+(Z3*5)+(AA3*20)</f>
        <v>5</v>
      </c>
      <c r="AE3" s="20">
        <f>AB3+AC3+AD3</f>
        <v>23.05</v>
      </c>
      <c r="AF3" s="24">
        <v>20.64</v>
      </c>
      <c r="AG3" s="1"/>
      <c r="AH3" s="1"/>
      <c r="AI3" s="1"/>
      <c r="AJ3" s="2">
        <v>3</v>
      </c>
      <c r="AK3" s="2"/>
      <c r="AL3" s="2"/>
      <c r="AM3" s="2"/>
      <c r="AN3" s="2"/>
      <c r="AO3" s="7">
        <f>AF3+AG3+AH3+AI3</f>
        <v>20.64</v>
      </c>
      <c r="AP3" s="19">
        <f>AJ3/2</f>
        <v>1.5</v>
      </c>
      <c r="AQ3" s="6">
        <f>(AK3*3)+(AL3*5)+(AM3*5)+(AN3*20)</f>
        <v>0</v>
      </c>
      <c r="AR3" s="20">
        <f>AO3+AP3+AQ3</f>
        <v>22.14</v>
      </c>
      <c r="AS3" s="24">
        <v>23.59</v>
      </c>
      <c r="AT3" s="1"/>
      <c r="AU3" s="1"/>
      <c r="AV3" s="2">
        <v>11</v>
      </c>
      <c r="AW3" s="2"/>
      <c r="AX3" s="2"/>
      <c r="AY3" s="2"/>
      <c r="AZ3" s="2"/>
      <c r="BA3" s="7">
        <f>AS3+AT3+AU3</f>
        <v>23.59</v>
      </c>
      <c r="BB3" s="19">
        <f>AV3/2</f>
        <v>5.5</v>
      </c>
      <c r="BC3" s="6">
        <f>(AW3*3)+(AX3*5)+(AY3*5)+(AZ3*20)</f>
        <v>0</v>
      </c>
      <c r="BD3" s="20">
        <f>BA3+BB3+BC3</f>
        <v>29.09</v>
      </c>
      <c r="BE3" s="24">
        <v>11.55</v>
      </c>
      <c r="BF3" s="1"/>
      <c r="BG3" s="1"/>
      <c r="BH3" s="2">
        <v>0</v>
      </c>
      <c r="BI3" s="2"/>
      <c r="BJ3" s="2"/>
      <c r="BK3" s="2"/>
      <c r="BL3" s="2"/>
      <c r="BM3" s="7">
        <f>BE3+BF3+BG3</f>
        <v>11.55</v>
      </c>
      <c r="BN3" s="19">
        <f>BH3/2</f>
        <v>0</v>
      </c>
      <c r="BO3" s="6">
        <f>(BI3*3)+(BJ3*5)+(BK3*5)+(BL3*20)</f>
        <v>0</v>
      </c>
      <c r="BP3" s="20">
        <f>BM3+BN3+BO3</f>
        <v>11.55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19</v>
      </c>
      <c r="B5" s="9" t="s">
        <v>104</v>
      </c>
      <c r="C5" s="9"/>
      <c r="D5" s="10"/>
      <c r="E5" s="10" t="s">
        <v>12</v>
      </c>
      <c r="F5" s="21" t="s">
        <v>20</v>
      </c>
      <c r="G5" s="22">
        <f>IF(AND(OR($G$2="Y",$H$2="Y"),I5&lt;5,J5&lt;5),IF(AND(I5=I3,J5=J3),G3+1,1),"")</f>
      </c>
      <c r="H5" s="17">
        <f>IF(AND($H$2="Y",J5&gt;0,OR(AND(G5=1,G18=10),AND(G5=2,G29=20),AND(G5=3,G40=30),AND(G5=4,G51=40),AND(G5=5,G60=50),AND(G5=6,G69=60),AND(G5=7,G78=70),AND(G5=8,G87=80),AND(G5=9,G96=90),AND(G5=10,G105=100))),VLOOKUP(J5-1,SortLookup!$A$13:$B$16,2,FALSE),"")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4</v>
      </c>
      <c r="K5" s="29">
        <f>L5+M5+N5</f>
        <v>94.09</v>
      </c>
      <c r="L5" s="30">
        <f>AB5+AO5+BA5+BM5+BY5+CJ5+CU5+DF5</f>
        <v>84.59</v>
      </c>
      <c r="M5" s="8">
        <f>AD5+AQ5+BC5+BO5+CA5+CL5+CW5+DH5</f>
        <v>0</v>
      </c>
      <c r="N5" s="31">
        <f>O5/2</f>
        <v>9.5</v>
      </c>
      <c r="O5" s="32">
        <f>W5+AJ5+AV5+BH5+BT5+CE5+CP5+DA5</f>
        <v>19</v>
      </c>
      <c r="P5" s="24">
        <v>23.99</v>
      </c>
      <c r="Q5" s="1"/>
      <c r="R5" s="1"/>
      <c r="S5" s="1"/>
      <c r="T5" s="1"/>
      <c r="U5" s="1"/>
      <c r="V5" s="1"/>
      <c r="W5" s="2">
        <v>0</v>
      </c>
      <c r="X5" s="2"/>
      <c r="Y5" s="2"/>
      <c r="Z5" s="2"/>
      <c r="AA5" s="25"/>
      <c r="AB5" s="7">
        <f>P5+Q5+R5+S5+T5+U5+V5</f>
        <v>23.99</v>
      </c>
      <c r="AC5" s="19">
        <f>W5/2</f>
        <v>0</v>
      </c>
      <c r="AD5" s="6">
        <f>(X5*3)+(Y5*5)+(Z5*5)+(AA5*20)</f>
        <v>0</v>
      </c>
      <c r="AE5" s="20">
        <f>AB5+AC5+AD5</f>
        <v>23.99</v>
      </c>
      <c r="AF5" s="24">
        <v>25.68</v>
      </c>
      <c r="AG5" s="1"/>
      <c r="AH5" s="1"/>
      <c r="AI5" s="1"/>
      <c r="AJ5" s="2">
        <v>13</v>
      </c>
      <c r="AK5" s="2"/>
      <c r="AL5" s="2"/>
      <c r="AM5" s="2"/>
      <c r="AN5" s="2"/>
      <c r="AO5" s="7">
        <f>AF5+AG5+AH5+AI5</f>
        <v>25.68</v>
      </c>
      <c r="AP5" s="19">
        <f>AJ5/2</f>
        <v>6.5</v>
      </c>
      <c r="AQ5" s="6">
        <f>(AK5*3)+(AL5*5)+(AM5*5)+(AN5*20)</f>
        <v>0</v>
      </c>
      <c r="AR5" s="20">
        <f>AO5+AP5+AQ5</f>
        <v>32.18</v>
      </c>
      <c r="AS5" s="24">
        <v>17.84</v>
      </c>
      <c r="AT5" s="1"/>
      <c r="AU5" s="1"/>
      <c r="AV5" s="2">
        <v>6</v>
      </c>
      <c r="AW5" s="2"/>
      <c r="AX5" s="2"/>
      <c r="AY5" s="2"/>
      <c r="AZ5" s="2"/>
      <c r="BA5" s="7">
        <f>AS5+AT5+AU5</f>
        <v>17.84</v>
      </c>
      <c r="BB5" s="19">
        <f>AV5/2</f>
        <v>3</v>
      </c>
      <c r="BC5" s="6">
        <f>(AW5*3)+(AX5*5)+(AY5*5)+(AZ5*20)</f>
        <v>0</v>
      </c>
      <c r="BD5" s="20">
        <f>BA5+BB5+BC5</f>
        <v>20.84</v>
      </c>
      <c r="BE5" s="24">
        <v>17.08</v>
      </c>
      <c r="BF5" s="1"/>
      <c r="BG5" s="1"/>
      <c r="BH5" s="2">
        <v>0</v>
      </c>
      <c r="BI5" s="2"/>
      <c r="BJ5" s="2"/>
      <c r="BK5" s="2"/>
      <c r="BL5" s="2"/>
      <c r="BM5" s="7">
        <f>BE5+BF5+BG5</f>
        <v>17.08</v>
      </c>
      <c r="BN5" s="19">
        <f>BH5/2</f>
        <v>0</v>
      </c>
      <c r="BO5" s="6">
        <f>(BI5*3)+(BJ5*5)+(BK5*5)+(BL5*20)</f>
        <v>0</v>
      </c>
      <c r="BP5" s="20">
        <f>BM5+BN5+BO5</f>
        <v>17.08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1</v>
      </c>
      <c r="B7" s="9" t="s">
        <v>84</v>
      </c>
      <c r="C7" s="9"/>
      <c r="D7" s="10"/>
      <c r="E7" s="10" t="s">
        <v>12</v>
      </c>
      <c r="F7" s="21" t="s">
        <v>85</v>
      </c>
      <c r="G7" s="22">
        <f>IF(AND(OR($G$2="Y",$H$2="Y"),I7&lt;5,J7&lt;5),IF(AND(I7=I5,J7=J5),G5+1,1),"")</f>
      </c>
      <c r="H7" s="17">
        <f>IF(AND($H$2="Y",J7&gt;0,OR(AND(G7=1,G19=10),AND(G7=2,G30=20),AND(G7=3,G41=30),AND(G7=4,G52=40),AND(G7=5,G61=50),AND(G7=6,G70=60),AND(G7=7,G79=70),AND(G7=8,G88=80),AND(G7=9,G97=90),AND(G7=10,G106=100))),VLOOKUP(J7-1,SortLookup!$A$13:$B$16,2,FALSE),"")</f>
      </c>
      <c r="I7" s="16">
        <f>IF(ISNA(VLOOKUP(E7,SortLookup!$A$1:$B$5,2,FALSE))," ",VLOOKUP(E7,SortLookup!$A$1:$B$5,2,FALSE))</f>
        <v>0</v>
      </c>
      <c r="J7" s="23" t="str">
        <f>IF(ISNA(VLOOKUP(F7,SortLookup!$A$7:$B$11,2,FALSE))," ",VLOOKUP(F7,SortLookup!$A$7:$B$11,2,FALSE))</f>
        <v> </v>
      </c>
      <c r="K7" s="29">
        <f>L7+M7+N7</f>
        <v>57.64</v>
      </c>
      <c r="L7" s="30">
        <f>AB7+AO7+BA7+BM7+BY7+CJ7+CU7+DF7</f>
        <v>50.14</v>
      </c>
      <c r="M7" s="8">
        <f>AD7+AQ7+BC7+BO7+CA7+CL7+CW7+DH7</f>
        <v>0</v>
      </c>
      <c r="N7" s="31">
        <f>O7/2</f>
        <v>7.5</v>
      </c>
      <c r="O7" s="32">
        <f>W7+AJ7+AV7+BH7+BT7+CE7+CP7+DA7</f>
        <v>15</v>
      </c>
      <c r="P7" s="24">
        <v>9.07</v>
      </c>
      <c r="Q7" s="1"/>
      <c r="R7" s="1"/>
      <c r="S7" s="1"/>
      <c r="T7" s="1"/>
      <c r="U7" s="1"/>
      <c r="V7" s="1"/>
      <c r="W7" s="2">
        <v>0</v>
      </c>
      <c r="X7" s="2"/>
      <c r="Y7" s="2"/>
      <c r="Z7" s="2"/>
      <c r="AA7" s="25"/>
      <c r="AB7" s="7">
        <f>P7+Q7+R7+S7+T7+U7+V7</f>
        <v>9.07</v>
      </c>
      <c r="AC7" s="19">
        <f>W7/2</f>
        <v>0</v>
      </c>
      <c r="AD7" s="6">
        <f>(X7*3)+(Y7*5)+(Z7*5)+(AA7*20)</f>
        <v>0</v>
      </c>
      <c r="AE7" s="20">
        <f>AB7+AC7+AD7</f>
        <v>9.07</v>
      </c>
      <c r="AF7" s="24">
        <v>14.92</v>
      </c>
      <c r="AG7" s="1"/>
      <c r="AH7" s="1"/>
      <c r="AI7" s="1"/>
      <c r="AJ7" s="2">
        <v>4</v>
      </c>
      <c r="AK7" s="2"/>
      <c r="AL7" s="2"/>
      <c r="AM7" s="2"/>
      <c r="AN7" s="2"/>
      <c r="AO7" s="7">
        <f>AF7+AG7+AH7+AI7</f>
        <v>14.92</v>
      </c>
      <c r="AP7" s="19">
        <f>AJ7/2</f>
        <v>2</v>
      </c>
      <c r="AQ7" s="6">
        <f>(AK7*3)+(AL7*5)+(AM7*5)+(AN7*20)</f>
        <v>0</v>
      </c>
      <c r="AR7" s="20">
        <f>AO7+AP7+AQ7</f>
        <v>16.92</v>
      </c>
      <c r="AS7" s="24">
        <v>16.66</v>
      </c>
      <c r="AT7" s="1"/>
      <c r="AU7" s="1"/>
      <c r="AV7" s="2">
        <v>11</v>
      </c>
      <c r="AW7" s="2"/>
      <c r="AX7" s="2"/>
      <c r="AY7" s="2"/>
      <c r="AZ7" s="2"/>
      <c r="BA7" s="7">
        <f>AS7+AT7+AU7</f>
        <v>16.66</v>
      </c>
      <c r="BB7" s="19">
        <f>AV7/2</f>
        <v>5.5</v>
      </c>
      <c r="BC7" s="6">
        <f>(AW7*3)+(AX7*5)+(AY7*5)+(AZ7*20)</f>
        <v>0</v>
      </c>
      <c r="BD7" s="20">
        <f>BA7+BB7+BC7</f>
        <v>22.16</v>
      </c>
      <c r="BE7" s="24">
        <v>9.49</v>
      </c>
      <c r="BF7" s="1"/>
      <c r="BG7" s="1"/>
      <c r="BH7" s="2">
        <v>0</v>
      </c>
      <c r="BI7" s="2"/>
      <c r="BJ7" s="2"/>
      <c r="BK7" s="2"/>
      <c r="BL7" s="2"/>
      <c r="BM7" s="7">
        <f>BE7+BF7+BG7</f>
        <v>9.49</v>
      </c>
      <c r="BN7" s="19">
        <f>BH7/2</f>
        <v>0</v>
      </c>
      <c r="BO7" s="6">
        <f>(BI7*3)+(BJ7*5)+(BK7*5)+(BL7*20)</f>
        <v>0</v>
      </c>
      <c r="BP7" s="20">
        <f>BM7+BN7+BO7</f>
        <v>9.49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4</v>
      </c>
      <c r="B8" s="9" t="s">
        <v>88</v>
      </c>
      <c r="C8" s="9"/>
      <c r="D8" s="10"/>
      <c r="E8" s="10" t="s">
        <v>12</v>
      </c>
      <c r="F8" s="21" t="s">
        <v>85</v>
      </c>
      <c r="G8" s="22">
        <f>IF(AND(OR($G$2="Y",$H$2="Y"),I8&lt;5,J8&lt;5),IF(AND(I8=I7,J8=J7),G7+1,1),"")</f>
      </c>
      <c r="H8" s="17">
        <f>IF(AND($H$2="Y",J8&gt;0,OR(AND(G8=1,G20=10),AND(G8=2,G31=20),AND(G8=3,G43=30),AND(G8=4,G53=40),AND(G8=5,G62=50),AND(G8=6,G71=60),AND(G8=7,G80=70),AND(G8=8,G89=80),AND(G8=9,G98=90),AND(G8=10,G107=100))),VLOOKUP(J8-1,SortLookup!$A$13:$B$16,2,FALSE),"")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>L8+M8+N8</f>
        <v>98.26</v>
      </c>
      <c r="L8" s="30">
        <f>AB8+AO8+BA8+BM8+BY8+CJ8+CU8+DF8</f>
        <v>63.26</v>
      </c>
      <c r="M8" s="8">
        <f>AD8+AQ8+BC8+BO8+CA8+CL8+CW8+DH8</f>
        <v>13</v>
      </c>
      <c r="N8" s="31">
        <f>O8/2</f>
        <v>22</v>
      </c>
      <c r="O8" s="32">
        <f>W8+AJ8+AV8+BH8+BT8+CE8+CP8+DA8</f>
        <v>44</v>
      </c>
      <c r="P8" s="24">
        <v>21.02</v>
      </c>
      <c r="Q8" s="1"/>
      <c r="R8" s="1"/>
      <c r="S8" s="1"/>
      <c r="T8" s="1"/>
      <c r="U8" s="1"/>
      <c r="V8" s="1"/>
      <c r="W8" s="2">
        <v>0</v>
      </c>
      <c r="X8" s="2"/>
      <c r="Y8" s="2"/>
      <c r="Z8" s="2">
        <v>2</v>
      </c>
      <c r="AA8" s="25"/>
      <c r="AB8" s="7">
        <f>P8+Q8+R8+S8+T8+U8+V8</f>
        <v>21.02</v>
      </c>
      <c r="AC8" s="19">
        <f>W8/2</f>
        <v>0</v>
      </c>
      <c r="AD8" s="6">
        <f>(X8*3)+(Y8*5)+(Z8*5)+(AA8*20)</f>
        <v>10</v>
      </c>
      <c r="AE8" s="20">
        <f>AB8+AC8+AD8</f>
        <v>31.02</v>
      </c>
      <c r="AF8" s="24">
        <v>11.89</v>
      </c>
      <c r="AG8" s="1"/>
      <c r="AH8" s="1"/>
      <c r="AI8" s="1"/>
      <c r="AJ8" s="2">
        <v>32</v>
      </c>
      <c r="AK8" s="2"/>
      <c r="AL8" s="2"/>
      <c r="AM8" s="2"/>
      <c r="AN8" s="2"/>
      <c r="AO8" s="7">
        <f>AF8+AG8+AH8+AI8</f>
        <v>11.89</v>
      </c>
      <c r="AP8" s="19">
        <f>AJ8/2</f>
        <v>16</v>
      </c>
      <c r="AQ8" s="6">
        <f>(AK8*3)+(AL8*5)+(AM8*5)+(AN8*20)</f>
        <v>0</v>
      </c>
      <c r="AR8" s="20">
        <f>AO8+AP8+AQ8</f>
        <v>27.89</v>
      </c>
      <c r="AS8" s="24">
        <v>23.11</v>
      </c>
      <c r="AT8" s="1"/>
      <c r="AU8" s="1"/>
      <c r="AV8" s="2">
        <v>12</v>
      </c>
      <c r="AW8" s="2">
        <v>1</v>
      </c>
      <c r="AX8" s="2"/>
      <c r="AY8" s="2"/>
      <c r="AZ8" s="2"/>
      <c r="BA8" s="7">
        <f>AS8+AT8+AU8</f>
        <v>23.11</v>
      </c>
      <c r="BB8" s="19">
        <f>AV8/2</f>
        <v>6</v>
      </c>
      <c r="BC8" s="6">
        <f>(AW8*3)+(AX8*5)+(AY8*5)+(AZ8*20)</f>
        <v>3</v>
      </c>
      <c r="BD8" s="20">
        <f>BA8+BB8+BC8</f>
        <v>32.11</v>
      </c>
      <c r="BE8" s="24">
        <v>7.24</v>
      </c>
      <c r="BF8" s="1"/>
      <c r="BG8" s="1"/>
      <c r="BH8" s="2">
        <v>0</v>
      </c>
      <c r="BI8" s="2"/>
      <c r="BJ8" s="2"/>
      <c r="BK8" s="2"/>
      <c r="BL8" s="2"/>
      <c r="BM8" s="7">
        <f>BE8+BF8+BG8</f>
        <v>7.24</v>
      </c>
      <c r="BN8" s="19">
        <f>BH8/2</f>
        <v>0</v>
      </c>
      <c r="BO8" s="6">
        <f>(BI8*3)+(BJ8*5)+(BK8*5)+(BL8*20)</f>
        <v>0</v>
      </c>
      <c r="BP8" s="20">
        <f>BM8+BN8+BO8</f>
        <v>7.24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22</v>
      </c>
      <c r="B9" s="9" t="s">
        <v>107</v>
      </c>
      <c r="C9" s="9"/>
      <c r="D9" s="10"/>
      <c r="E9" s="10" t="s">
        <v>12</v>
      </c>
      <c r="F9" s="21" t="s">
        <v>85</v>
      </c>
      <c r="G9" s="22">
        <f>IF(AND(OR($G$2="Y",$H$2="Y"),I9&lt;5,J9&lt;5),IF(AND(I9=I8,J9=J8),G8+1,1),"")</f>
      </c>
      <c r="H9" s="17">
        <f>IF(AND($H$2="Y",J9&gt;0,OR(AND(G9=1,G22=10),AND(G9=2,G32=20),AND(G9=3,G45=30),AND(G9=4,G54=40),AND(G9=5,G63=50),AND(G9=6,G72=60),AND(G9=7,G81=70),AND(G9=8,G90=80),AND(G9=9,G99=90),AND(G9=10,G108=100))),VLOOKUP(J9-1,SortLookup!$A$13:$B$16,2,FALSE),"")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120.36</v>
      </c>
      <c r="L9" s="30">
        <f>AB9+AO9+BA9+BM9+BY9+CJ9+CU9+DF9</f>
        <v>98.86</v>
      </c>
      <c r="M9" s="8">
        <f>AD9+AQ9+BC9+BO9+CA9+CL9+CW9+DH9</f>
        <v>5</v>
      </c>
      <c r="N9" s="31">
        <f>O9/2</f>
        <v>16.5</v>
      </c>
      <c r="O9" s="32">
        <f>W9+AJ9+AV9+BH9+BT9+CE9+CP9+DA9</f>
        <v>33</v>
      </c>
      <c r="P9" s="24">
        <v>34.33</v>
      </c>
      <c r="Q9" s="1"/>
      <c r="R9" s="1"/>
      <c r="S9" s="1"/>
      <c r="T9" s="1"/>
      <c r="U9" s="1"/>
      <c r="V9" s="1"/>
      <c r="W9" s="2">
        <v>0</v>
      </c>
      <c r="X9" s="2"/>
      <c r="Y9" s="2"/>
      <c r="Z9" s="2">
        <v>1</v>
      </c>
      <c r="AA9" s="25"/>
      <c r="AB9" s="7">
        <f>P9+Q9+R9+S9+T9+U9+V9</f>
        <v>34.33</v>
      </c>
      <c r="AC9" s="19">
        <f>W9/2</f>
        <v>0</v>
      </c>
      <c r="AD9" s="6">
        <f>(X9*3)+(Y9*5)+(Z9*5)+(AA9*20)</f>
        <v>5</v>
      </c>
      <c r="AE9" s="20">
        <f>AB9+AC9+AD9</f>
        <v>39.33</v>
      </c>
      <c r="AF9" s="24">
        <v>20.35</v>
      </c>
      <c r="AG9" s="1"/>
      <c r="AH9" s="1"/>
      <c r="AI9" s="1"/>
      <c r="AJ9" s="2">
        <v>14</v>
      </c>
      <c r="AK9" s="2"/>
      <c r="AL9" s="2"/>
      <c r="AM9" s="2"/>
      <c r="AN9" s="2"/>
      <c r="AO9" s="7">
        <f>AF9+AG9+AH9+AI9</f>
        <v>20.35</v>
      </c>
      <c r="AP9" s="19">
        <f>AJ9/2</f>
        <v>7</v>
      </c>
      <c r="AQ9" s="6">
        <f>(AK9*3)+(AL9*5)+(AM9*5)+(AN9*20)</f>
        <v>0</v>
      </c>
      <c r="AR9" s="20">
        <f>AO9+AP9+AQ9</f>
        <v>27.35</v>
      </c>
      <c r="AS9" s="24">
        <v>29.36</v>
      </c>
      <c r="AT9" s="1"/>
      <c r="AU9" s="1"/>
      <c r="AV9" s="2">
        <v>19</v>
      </c>
      <c r="AW9" s="2"/>
      <c r="AX9" s="2"/>
      <c r="AY9" s="2"/>
      <c r="AZ9" s="2"/>
      <c r="BA9" s="7">
        <f>AS9+AT9+AU9</f>
        <v>29.36</v>
      </c>
      <c r="BB9" s="19">
        <f>AV9/2</f>
        <v>9.5</v>
      </c>
      <c r="BC9" s="6">
        <f>(AW9*3)+(AX9*5)+(AY9*5)+(AZ9*20)</f>
        <v>0</v>
      </c>
      <c r="BD9" s="20">
        <f>BA9+BB9+BC9</f>
        <v>38.86</v>
      </c>
      <c r="BE9" s="24">
        <v>14.82</v>
      </c>
      <c r="BF9" s="1"/>
      <c r="BG9" s="1"/>
      <c r="BH9" s="2">
        <v>0</v>
      </c>
      <c r="BI9" s="2"/>
      <c r="BJ9" s="2"/>
      <c r="BK9" s="2"/>
      <c r="BL9" s="2"/>
      <c r="BM9" s="7">
        <f>BE9+BF9+BG9</f>
        <v>14.82</v>
      </c>
      <c r="BN9" s="19">
        <f>BH9/2</f>
        <v>0</v>
      </c>
      <c r="BO9" s="6">
        <f>(BI9*3)+(BJ9*5)+(BK9*5)+(BL9*20)</f>
        <v>0</v>
      </c>
      <c r="BP9" s="20">
        <f>BM9+BN9+BO9</f>
        <v>14.82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ht="12.75">
      <c r="A10" s="26">
        <v>5</v>
      </c>
      <c r="B10" s="9" t="s">
        <v>89</v>
      </c>
      <c r="C10" s="9"/>
      <c r="D10" s="10"/>
      <c r="E10" s="10" t="s">
        <v>12</v>
      </c>
      <c r="F10" s="21" t="s">
        <v>85</v>
      </c>
      <c r="G10" s="22">
        <f>IF(AND(OR($G$2="Y",$H$2="Y"),I10&lt;5,J10&lt;5),IF(AND(I10=I9,J10=J9),G9+1,1),"")</f>
      </c>
      <c r="H10" s="17">
        <f>IF(AND($H$2="Y",J10&gt;0,OR(AND(G10=1,G23=10),AND(G10=2,G33=20),AND(G10=3,G46=30),AND(G10=4,G55=40),AND(G10=5,G64=50),AND(G10=6,G73=60),AND(G10=7,G82=70),AND(G10=8,G91=80),AND(G10=9,G100=90),AND(G10=10,G109=100))),VLOOKUP(J10-1,SortLookup!$A$13:$B$16,2,FALSE),"")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149.12</v>
      </c>
      <c r="L10" s="30">
        <f>AB10+AO10+BA10+BM10+BY10+CJ10+CU10+DF10</f>
        <v>131.12</v>
      </c>
      <c r="M10" s="8">
        <f>AD10+AQ10+BC10+BO10+CA10+CL10+CW10+DH10</f>
        <v>3</v>
      </c>
      <c r="N10" s="31">
        <f>O10/2</f>
        <v>15</v>
      </c>
      <c r="O10" s="32">
        <f>W10+AJ10+AV10+BH10+BT10+CE10+CP10+DA10</f>
        <v>30</v>
      </c>
      <c r="P10" s="24">
        <v>16.21</v>
      </c>
      <c r="Q10" s="1"/>
      <c r="R10" s="1"/>
      <c r="S10" s="1"/>
      <c r="T10" s="1"/>
      <c r="U10" s="1"/>
      <c r="V10" s="1"/>
      <c r="W10" s="2">
        <v>10</v>
      </c>
      <c r="X10" s="2"/>
      <c r="Y10" s="2"/>
      <c r="Z10" s="2"/>
      <c r="AA10" s="25"/>
      <c r="AB10" s="7">
        <f>P10+Q10+R10+S10+T10+U10+V10</f>
        <v>16.21</v>
      </c>
      <c r="AC10" s="19">
        <f>W10/2</f>
        <v>5</v>
      </c>
      <c r="AD10" s="6">
        <f>(X10*3)+(Y10*5)+(Z10*5)+(AA10*20)</f>
        <v>0</v>
      </c>
      <c r="AE10" s="20">
        <f>AB10+AC10+AD10</f>
        <v>21.21</v>
      </c>
      <c r="AF10" s="24">
        <v>22.56</v>
      </c>
      <c r="AG10" s="1"/>
      <c r="AH10" s="1"/>
      <c r="AI10" s="1"/>
      <c r="AJ10" s="2">
        <v>17</v>
      </c>
      <c r="AK10" s="2"/>
      <c r="AL10" s="2"/>
      <c r="AM10" s="2"/>
      <c r="AN10" s="2"/>
      <c r="AO10" s="7">
        <f>AF10+AG10+AH10+AI10</f>
        <v>22.56</v>
      </c>
      <c r="AP10" s="19">
        <f>AJ10/2</f>
        <v>8.5</v>
      </c>
      <c r="AQ10" s="6">
        <f>(AK10*3)+(AL10*5)+(AM10*5)+(AN10*20)</f>
        <v>0</v>
      </c>
      <c r="AR10" s="20">
        <f>AO10+AP10+AQ10</f>
        <v>31.06</v>
      </c>
      <c r="AS10" s="24">
        <v>54.28</v>
      </c>
      <c r="AT10" s="1"/>
      <c r="AU10" s="1"/>
      <c r="AV10" s="2">
        <v>3</v>
      </c>
      <c r="AW10" s="2">
        <v>1</v>
      </c>
      <c r="AX10" s="2"/>
      <c r="AY10" s="2"/>
      <c r="AZ10" s="2"/>
      <c r="BA10" s="7">
        <f>AS10+AT10+AU10</f>
        <v>54.28</v>
      </c>
      <c r="BB10" s="19">
        <f>AV10/2</f>
        <v>1.5</v>
      </c>
      <c r="BC10" s="6">
        <f>(AW10*3)+(AX10*5)+(AY10*5)+(AZ10*20)</f>
        <v>3</v>
      </c>
      <c r="BD10" s="20">
        <f>BA10+BB10+BC10</f>
        <v>58.78</v>
      </c>
      <c r="BE10" s="24">
        <v>38.07</v>
      </c>
      <c r="BF10" s="1"/>
      <c r="BG10" s="1"/>
      <c r="BH10" s="2">
        <v>0</v>
      </c>
      <c r="BI10" s="2"/>
      <c r="BJ10" s="2"/>
      <c r="BK10" s="2"/>
      <c r="BL10" s="2"/>
      <c r="BM10" s="7">
        <f>BE10+BF10+BG10</f>
        <v>38.07</v>
      </c>
      <c r="BN10" s="19">
        <f>BH10/2</f>
        <v>0</v>
      </c>
      <c r="BO10" s="6">
        <f>(BI10*3)+(BJ10*5)+(BK10*5)+(BL10*20)</f>
        <v>0</v>
      </c>
      <c r="BP10" s="20">
        <f>BM10+BN10+BO10</f>
        <v>38.07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s="95" customFormat="1" ht="12.75">
      <c r="A11" s="74"/>
      <c r="B11" s="75"/>
      <c r="C11" s="75"/>
      <c r="D11" s="76"/>
      <c r="E11" s="76"/>
      <c r="F11" s="77"/>
      <c r="G11" s="78"/>
      <c r="H11" s="79"/>
      <c r="I11" s="80"/>
      <c r="J11" s="81"/>
      <c r="K11" s="82"/>
      <c r="L11" s="83"/>
      <c r="M11" s="84"/>
      <c r="N11" s="85"/>
      <c r="O11" s="86"/>
      <c r="P11" s="87"/>
      <c r="Q11" s="88"/>
      <c r="R11" s="88"/>
      <c r="S11" s="88"/>
      <c r="T11" s="88"/>
      <c r="U11" s="88"/>
      <c r="V11" s="88"/>
      <c r="W11" s="89"/>
      <c r="X11" s="89"/>
      <c r="Y11" s="89"/>
      <c r="Z11" s="89"/>
      <c r="AA11" s="90"/>
      <c r="AB11" s="91"/>
      <c r="AC11" s="92"/>
      <c r="AD11" s="93"/>
      <c r="AE11" s="94"/>
      <c r="AF11" s="87"/>
      <c r="AG11" s="88"/>
      <c r="AH11" s="88"/>
      <c r="AI11" s="88"/>
      <c r="AJ11" s="89"/>
      <c r="AK11" s="89"/>
      <c r="AL11" s="89"/>
      <c r="AM11" s="89"/>
      <c r="AN11" s="89"/>
      <c r="AO11" s="91"/>
      <c r="AP11" s="92"/>
      <c r="AQ11" s="93"/>
      <c r="AR11" s="94"/>
      <c r="AS11" s="87"/>
      <c r="AT11" s="88"/>
      <c r="AU11" s="88"/>
      <c r="AV11" s="89"/>
      <c r="AW11" s="89"/>
      <c r="AX11" s="89"/>
      <c r="AY11" s="89"/>
      <c r="AZ11" s="89"/>
      <c r="BA11" s="91"/>
      <c r="BB11" s="92"/>
      <c r="BC11" s="93"/>
      <c r="BD11" s="94"/>
      <c r="BE11" s="87"/>
      <c r="BF11" s="88"/>
      <c r="BG11" s="88"/>
      <c r="BH11" s="89"/>
      <c r="BI11" s="89"/>
      <c r="BJ11" s="89"/>
      <c r="BK11" s="89"/>
      <c r="BL11" s="89"/>
      <c r="BM11" s="91"/>
      <c r="BN11" s="92"/>
      <c r="BO11" s="93"/>
      <c r="BP11" s="94"/>
      <c r="BQ11" s="87"/>
      <c r="BR11" s="88"/>
      <c r="BS11" s="88"/>
      <c r="BT11" s="89"/>
      <c r="BU11" s="89"/>
      <c r="BV11" s="89"/>
      <c r="BW11" s="89"/>
      <c r="BX11" s="89"/>
      <c r="BY11" s="91"/>
      <c r="BZ11" s="92"/>
      <c r="CA11" s="93"/>
      <c r="CB11" s="94"/>
      <c r="CC11" s="87"/>
      <c r="CD11" s="88"/>
      <c r="CE11" s="89"/>
      <c r="CF11" s="89"/>
      <c r="CG11" s="89"/>
      <c r="CH11" s="89"/>
      <c r="CI11" s="89"/>
      <c r="CJ11" s="91"/>
      <c r="CK11" s="92"/>
      <c r="CL11" s="93"/>
      <c r="CM11" s="94"/>
      <c r="CN11" s="87"/>
      <c r="CO11" s="88"/>
      <c r="CP11" s="89"/>
      <c r="CQ11" s="89"/>
      <c r="CR11" s="89"/>
      <c r="CS11" s="89"/>
      <c r="CT11" s="89"/>
      <c r="CU11" s="91"/>
      <c r="CV11" s="92"/>
      <c r="CW11" s="93"/>
      <c r="CX11" s="94"/>
      <c r="CY11" s="87"/>
      <c r="CZ11" s="88"/>
      <c r="DA11" s="89"/>
      <c r="DB11" s="89"/>
      <c r="DC11" s="89"/>
      <c r="DD11" s="89"/>
      <c r="DE11" s="89"/>
      <c r="DF11" s="91"/>
      <c r="DG11" s="92"/>
      <c r="DH11" s="93"/>
      <c r="DI11" s="94"/>
    </row>
    <row r="12" spans="1:113" ht="12.75">
      <c r="A12" s="26">
        <v>31</v>
      </c>
      <c r="B12" s="9" t="s">
        <v>116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IF(AND(OR($G$2="Y",$H$2="Y"),I12&lt;5,J12&lt;5),IF(AND(I12=I10,J12=J10),G10+1,1),"")</f>
      </c>
      <c r="H12" s="17">
        <f>IF(AND($H$2="Y",J12&gt;0,OR(AND(G12=1,G24=10),AND(G12=2,G34=20),AND(G12=3,G47=30),AND(G12=4,G56=40),AND(G12=5,G65=50),AND(G12=6,G74=60),AND(G12=7,G83=70),AND(G12=8,G92=80),AND(G12=9,G101=90),AND(G12=10,G110=100))),VLOOKUP(J12-1,SortLookup!$A$13:$B$16,2,FALSE),"")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40.67</v>
      </c>
      <c r="L12" s="30">
        <f>AB12+AO12+BA12+BM12+BY12+CJ12+CU12+DF12</f>
        <v>33.17</v>
      </c>
      <c r="M12" s="8">
        <f>AD12+AQ12+BC12+BO12+CA12+CL12+CW12+DH12</f>
        <v>5</v>
      </c>
      <c r="N12" s="31">
        <f>O12/2</f>
        <v>2.5</v>
      </c>
      <c r="O12" s="32">
        <f>W12+AJ12+AV12+BH12+BT12+CE12+CP12+DA12</f>
        <v>5</v>
      </c>
      <c r="P12" s="24">
        <v>7.31</v>
      </c>
      <c r="Q12" s="1"/>
      <c r="R12" s="1"/>
      <c r="S12" s="1"/>
      <c r="T12" s="1"/>
      <c r="U12" s="1"/>
      <c r="V12" s="1"/>
      <c r="W12" s="2">
        <v>0</v>
      </c>
      <c r="X12" s="2"/>
      <c r="Y12" s="2"/>
      <c r="Z12" s="2">
        <v>1</v>
      </c>
      <c r="AA12" s="25"/>
      <c r="AB12" s="7">
        <f>P12+Q12+R12+S12+T12+U12+V12</f>
        <v>7.31</v>
      </c>
      <c r="AC12" s="19">
        <f>W12/2</f>
        <v>0</v>
      </c>
      <c r="AD12" s="6">
        <f>(X12*3)+(Y12*5)+(Z12*5)+(AA12*20)</f>
        <v>5</v>
      </c>
      <c r="AE12" s="20">
        <f>AB12+AC12+AD12</f>
        <v>12.31</v>
      </c>
      <c r="AF12" s="24">
        <v>12.18</v>
      </c>
      <c r="AG12" s="1"/>
      <c r="AH12" s="1"/>
      <c r="AI12" s="1"/>
      <c r="AJ12" s="2">
        <v>1</v>
      </c>
      <c r="AK12" s="2"/>
      <c r="AL12" s="2"/>
      <c r="AM12" s="2"/>
      <c r="AN12" s="2"/>
      <c r="AO12" s="7">
        <f>AF12+AG12+AH12+AI12</f>
        <v>12.18</v>
      </c>
      <c r="AP12" s="19">
        <f>AJ12/2</f>
        <v>0.5</v>
      </c>
      <c r="AQ12" s="6">
        <f>(AK12*3)+(AL12*5)+(AM12*5)+(AN12*20)</f>
        <v>0</v>
      </c>
      <c r="AR12" s="20">
        <f>AO12+AP12+AQ12</f>
        <v>12.68</v>
      </c>
      <c r="AS12" s="24">
        <v>8.64</v>
      </c>
      <c r="AT12" s="1"/>
      <c r="AU12" s="1"/>
      <c r="AV12" s="2">
        <v>4</v>
      </c>
      <c r="AW12" s="2"/>
      <c r="AX12" s="2"/>
      <c r="AY12" s="2"/>
      <c r="AZ12" s="2"/>
      <c r="BA12" s="7">
        <f>AS12+AT12+AU12</f>
        <v>8.64</v>
      </c>
      <c r="BB12" s="19">
        <f>AV12/2</f>
        <v>2</v>
      </c>
      <c r="BC12" s="6">
        <f>(AW12*3)+(AX12*5)+(AY12*5)+(AZ12*20)</f>
        <v>0</v>
      </c>
      <c r="BD12" s="20">
        <f>BA12+BB12+BC12</f>
        <v>10.64</v>
      </c>
      <c r="BE12" s="24">
        <v>5.04</v>
      </c>
      <c r="BF12" s="1"/>
      <c r="BG12" s="1"/>
      <c r="BH12" s="2">
        <v>0</v>
      </c>
      <c r="BI12" s="2"/>
      <c r="BJ12" s="2"/>
      <c r="BK12" s="2"/>
      <c r="BL12" s="2"/>
      <c r="BM12" s="7">
        <f>BE12+BF12+BG12</f>
        <v>5.04</v>
      </c>
      <c r="BN12" s="19">
        <f>BH12/2</f>
        <v>0</v>
      </c>
      <c r="BO12" s="6">
        <f>(BI12*3)+(BJ12*5)+(BK12*5)+(BL12*20)</f>
        <v>0</v>
      </c>
      <c r="BP12" s="20">
        <f>BM12+BN12+BO12</f>
        <v>5.04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3</v>
      </c>
      <c r="B13" s="9" t="s">
        <v>87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IF(AND(OR($G$2="Y",$H$2="Y"),I13&lt;5,J13&lt;5),IF(AND(I13=I12,J13=J12),G12+1,1),"")</f>
      </c>
      <c r="H13" s="17">
        <f>IF(AND($H$2="Y",J13&gt;0,OR(AND(G13=1,G25=10),AND(G13=2,G36=20),AND(G13=3,G48=30),AND(G13=4,G57=40),AND(G13=5,G66=50),AND(G13=6,G75=60),AND(G13=7,G84=70),AND(G13=8,G93=80),AND(G13=9,G102=90),AND(G13=10,G111=100))),VLOOKUP(J13-1,SortLookup!$A$13:$B$16,2,FALSE),"")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44.08</v>
      </c>
      <c r="L13" s="30">
        <f>AB13+AO13+BA13+BM13+BY13+CJ13+CU13+DF13</f>
        <v>34.58</v>
      </c>
      <c r="M13" s="8">
        <f>AD13+AQ13+BC13+BO13+CA13+CL13+CW13+DH13</f>
        <v>5</v>
      </c>
      <c r="N13" s="31">
        <f>O13/2</f>
        <v>4.5</v>
      </c>
      <c r="O13" s="32">
        <f>W13+AJ13+AV13+BH13+BT13+CE13+CP13+DA13</f>
        <v>9</v>
      </c>
      <c r="P13" s="24">
        <v>7.11</v>
      </c>
      <c r="Q13" s="1"/>
      <c r="R13" s="1"/>
      <c r="S13" s="1"/>
      <c r="T13" s="1"/>
      <c r="U13" s="1"/>
      <c r="V13" s="1"/>
      <c r="W13" s="2">
        <v>5</v>
      </c>
      <c r="X13" s="2"/>
      <c r="Y13" s="2"/>
      <c r="Z13" s="2">
        <v>1</v>
      </c>
      <c r="AA13" s="25"/>
      <c r="AB13" s="7">
        <f>P13+Q13+R13+S13+T13+U13+V13</f>
        <v>7.11</v>
      </c>
      <c r="AC13" s="19">
        <f>W13/2</f>
        <v>2.5</v>
      </c>
      <c r="AD13" s="6">
        <f>(X13*3)+(Y13*5)+(Z13*5)+(AA13*20)</f>
        <v>5</v>
      </c>
      <c r="AE13" s="20">
        <f>AB13+AC13+AD13</f>
        <v>14.61</v>
      </c>
      <c r="AF13" s="24">
        <v>11.33</v>
      </c>
      <c r="AG13" s="1"/>
      <c r="AH13" s="1"/>
      <c r="AI13" s="1"/>
      <c r="AJ13" s="2">
        <v>2</v>
      </c>
      <c r="AK13" s="2"/>
      <c r="AL13" s="2"/>
      <c r="AM13" s="2"/>
      <c r="AN13" s="2"/>
      <c r="AO13" s="7">
        <f>AF13+AG13+AH13+AI13</f>
        <v>11.33</v>
      </c>
      <c r="AP13" s="19">
        <f>AJ13/2</f>
        <v>1</v>
      </c>
      <c r="AQ13" s="6">
        <f>(AK13*3)+(AL13*5)+(AM13*5)+(AN13*20)</f>
        <v>0</v>
      </c>
      <c r="AR13" s="20">
        <f>AO13+AP13+AQ13</f>
        <v>12.33</v>
      </c>
      <c r="AS13" s="24">
        <v>9.64</v>
      </c>
      <c r="AT13" s="1"/>
      <c r="AU13" s="1"/>
      <c r="AV13" s="2">
        <v>2</v>
      </c>
      <c r="AW13" s="2"/>
      <c r="AX13" s="2"/>
      <c r="AY13" s="2"/>
      <c r="AZ13" s="2"/>
      <c r="BA13" s="7">
        <f>AS13+AT13+AU13</f>
        <v>9.64</v>
      </c>
      <c r="BB13" s="19">
        <f>AV13/2</f>
        <v>1</v>
      </c>
      <c r="BC13" s="6">
        <f>(AW13*3)+(AX13*5)+(AY13*5)+(AZ13*20)</f>
        <v>0</v>
      </c>
      <c r="BD13" s="20">
        <f>BA13+BB13+BC13</f>
        <v>10.64</v>
      </c>
      <c r="BE13" s="24">
        <v>6.5</v>
      </c>
      <c r="BF13" s="1"/>
      <c r="BG13" s="1"/>
      <c r="BH13" s="2">
        <v>0</v>
      </c>
      <c r="BI13" s="2"/>
      <c r="BJ13" s="2"/>
      <c r="BK13" s="2"/>
      <c r="BL13" s="2"/>
      <c r="BM13" s="7">
        <f>BE13+BF13+BG13</f>
        <v>6.5</v>
      </c>
      <c r="BN13" s="19">
        <f>BH13/2</f>
        <v>0</v>
      </c>
      <c r="BO13" s="6">
        <f>(BI13*3)+(BJ13*5)+(BK13*5)+(BL13*20)</f>
        <v>0</v>
      </c>
      <c r="BP13" s="20">
        <f>BM13+BN13+BO13</f>
        <v>6.5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73" customFormat="1" ht="12.75">
      <c r="A14" s="52"/>
      <c r="B14" s="53"/>
      <c r="C14" s="53"/>
      <c r="D14" s="54"/>
      <c r="E14" s="54"/>
      <c r="F14" s="55"/>
      <c r="G14" s="56"/>
      <c r="H14" s="57"/>
      <c r="I14" s="58"/>
      <c r="J14" s="59"/>
      <c r="K14" s="60"/>
      <c r="L14" s="61"/>
      <c r="M14" s="62"/>
      <c r="N14" s="63"/>
      <c r="O14" s="64"/>
      <c r="P14" s="65"/>
      <c r="Q14" s="66"/>
      <c r="R14" s="66"/>
      <c r="S14" s="66"/>
      <c r="T14" s="66"/>
      <c r="U14" s="66"/>
      <c r="V14" s="66"/>
      <c r="W14" s="67"/>
      <c r="X14" s="67"/>
      <c r="Y14" s="67"/>
      <c r="Z14" s="67"/>
      <c r="AA14" s="68"/>
      <c r="AB14" s="69"/>
      <c r="AC14" s="70"/>
      <c r="AD14" s="71"/>
      <c r="AE14" s="72"/>
      <c r="AF14" s="65"/>
      <c r="AG14" s="66"/>
      <c r="AH14" s="66"/>
      <c r="AI14" s="66"/>
      <c r="AJ14" s="67"/>
      <c r="AK14" s="67"/>
      <c r="AL14" s="67"/>
      <c r="AM14" s="67"/>
      <c r="AN14" s="67"/>
      <c r="AO14" s="69"/>
      <c r="AP14" s="70"/>
      <c r="AQ14" s="71"/>
      <c r="AR14" s="72"/>
      <c r="AS14" s="65"/>
      <c r="AT14" s="66"/>
      <c r="AU14" s="66"/>
      <c r="AV14" s="67"/>
      <c r="AW14" s="67"/>
      <c r="AX14" s="67"/>
      <c r="AY14" s="67"/>
      <c r="AZ14" s="67"/>
      <c r="BA14" s="69"/>
      <c r="BB14" s="70"/>
      <c r="BC14" s="71"/>
      <c r="BD14" s="72"/>
      <c r="BE14" s="65"/>
      <c r="BF14" s="66"/>
      <c r="BG14" s="66"/>
      <c r="BH14" s="67"/>
      <c r="BI14" s="67"/>
      <c r="BJ14" s="67"/>
      <c r="BK14" s="67"/>
      <c r="BL14" s="67"/>
      <c r="BM14" s="69"/>
      <c r="BN14" s="70"/>
      <c r="BO14" s="71"/>
      <c r="BP14" s="72"/>
      <c r="BQ14" s="65"/>
      <c r="BR14" s="66"/>
      <c r="BS14" s="66"/>
      <c r="BT14" s="67"/>
      <c r="BU14" s="67"/>
      <c r="BV14" s="67"/>
      <c r="BW14" s="67"/>
      <c r="BX14" s="67"/>
      <c r="BY14" s="69"/>
      <c r="BZ14" s="70"/>
      <c r="CA14" s="71"/>
      <c r="CB14" s="72"/>
      <c r="CC14" s="65"/>
      <c r="CD14" s="66"/>
      <c r="CE14" s="67"/>
      <c r="CF14" s="67"/>
      <c r="CG14" s="67"/>
      <c r="CH14" s="67"/>
      <c r="CI14" s="67"/>
      <c r="CJ14" s="69"/>
      <c r="CK14" s="70"/>
      <c r="CL14" s="71"/>
      <c r="CM14" s="72"/>
      <c r="CN14" s="65"/>
      <c r="CO14" s="66"/>
      <c r="CP14" s="67"/>
      <c r="CQ14" s="67"/>
      <c r="CR14" s="67"/>
      <c r="CS14" s="67"/>
      <c r="CT14" s="67"/>
      <c r="CU14" s="69"/>
      <c r="CV14" s="70"/>
      <c r="CW14" s="71"/>
      <c r="CX14" s="72"/>
      <c r="CY14" s="65"/>
      <c r="CZ14" s="66"/>
      <c r="DA14" s="67"/>
      <c r="DB14" s="67"/>
      <c r="DC14" s="67"/>
      <c r="DD14" s="67"/>
      <c r="DE14" s="67"/>
      <c r="DF14" s="69"/>
      <c r="DG14" s="70"/>
      <c r="DH14" s="71"/>
      <c r="DI14" s="72"/>
    </row>
    <row r="15" spans="1:113" ht="12.75">
      <c r="A15" s="26">
        <v>2</v>
      </c>
      <c r="B15" s="9" t="s">
        <v>86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IF(AND(OR($G$2="Y",$H$2="Y"),I15&lt;5,J15&lt;5),IF(AND(I15=I13,J15=J13),G13+1,1),"")</f>
      </c>
      <c r="H15" s="17">
        <f>IF(AND($H$2="Y",J15&gt;0,OR(AND(G15=1,G27=10),AND(G15=2,G37=20),AND(G15=3,G49=30),AND(G15=4,G58=40),AND(G15=5,G67=50),AND(G15=6,G76=60),AND(G15=7,G85=70),AND(G15=8,G94=80),AND(G15=9,G103=90),AND(G15=10,G112=100))),VLOOKUP(J15-1,SortLookup!$A$13:$B$16,2,FALSE),"")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70.16</v>
      </c>
      <c r="L15" s="30">
        <f>AB15+AO15+BA15+BM15+BY15+CJ15+CU15+DF15</f>
        <v>58.66</v>
      </c>
      <c r="M15" s="8">
        <f>AD15+AQ15+BC15+BO15+CA15+CL15+CW15+DH15</f>
        <v>0</v>
      </c>
      <c r="N15" s="31">
        <f>O15/2</f>
        <v>11.5</v>
      </c>
      <c r="O15" s="32">
        <f>W15+AJ15+AV15+BH15+BT15+CE15+CP15+DA15</f>
        <v>23</v>
      </c>
      <c r="P15" s="24">
        <v>10.45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>P15+Q15+R15+S15+T15+U15+V15</f>
        <v>10.45</v>
      </c>
      <c r="AC15" s="19">
        <f>W15/2</f>
        <v>0</v>
      </c>
      <c r="AD15" s="6">
        <f>(X15*3)+(Y15*5)+(Z15*5)+(AA15*20)</f>
        <v>0</v>
      </c>
      <c r="AE15" s="20">
        <f>AB15+AC15+AD15</f>
        <v>10.45</v>
      </c>
      <c r="AF15" s="24">
        <v>21.31</v>
      </c>
      <c r="AG15" s="1"/>
      <c r="AH15" s="1"/>
      <c r="AI15" s="1"/>
      <c r="AJ15" s="2">
        <v>12</v>
      </c>
      <c r="AK15" s="2"/>
      <c r="AL15" s="2"/>
      <c r="AM15" s="2"/>
      <c r="AN15" s="2"/>
      <c r="AO15" s="7">
        <f>AF15+AG15+AH15+AI15</f>
        <v>21.31</v>
      </c>
      <c r="AP15" s="19">
        <f>AJ15/2</f>
        <v>6</v>
      </c>
      <c r="AQ15" s="6">
        <f>(AK15*3)+(AL15*5)+(AM15*5)+(AN15*20)</f>
        <v>0</v>
      </c>
      <c r="AR15" s="20">
        <f>AO15+AP15+AQ15</f>
        <v>27.31</v>
      </c>
      <c r="AS15" s="24">
        <v>17.37</v>
      </c>
      <c r="AT15" s="1"/>
      <c r="AU15" s="1"/>
      <c r="AV15" s="2">
        <v>11</v>
      </c>
      <c r="AW15" s="2"/>
      <c r="AX15" s="2"/>
      <c r="AY15" s="2"/>
      <c r="AZ15" s="2"/>
      <c r="BA15" s="7">
        <f>AS15+AT15+AU15</f>
        <v>17.37</v>
      </c>
      <c r="BB15" s="19">
        <f>AV15/2</f>
        <v>5.5</v>
      </c>
      <c r="BC15" s="6">
        <f>(AW15*3)+(AX15*5)+(AY15*5)+(AZ15*20)</f>
        <v>0</v>
      </c>
      <c r="BD15" s="20">
        <f>BA15+BB15+BC15</f>
        <v>22.87</v>
      </c>
      <c r="BE15" s="24">
        <v>9.53</v>
      </c>
      <c r="BF15" s="1"/>
      <c r="BG15" s="1"/>
      <c r="BH15" s="2">
        <v>0</v>
      </c>
      <c r="BI15" s="2"/>
      <c r="BJ15" s="2"/>
      <c r="BK15" s="2"/>
      <c r="BL15" s="2"/>
      <c r="BM15" s="7">
        <f>BE15+BF15+BG15</f>
        <v>9.53</v>
      </c>
      <c r="BN15" s="19">
        <f>BH15/2</f>
        <v>0</v>
      </c>
      <c r="BO15" s="6">
        <f>(BI15*3)+(BJ15*5)+(BK15*5)+(BL15*20)</f>
        <v>0</v>
      </c>
      <c r="BP15" s="20">
        <f>BM15+BN15+BO15</f>
        <v>9.53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9</v>
      </c>
      <c r="B16" s="9" t="s">
        <v>93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IF(AND($H$2="Y",J16&gt;0,OR(AND(G16=1,G28=10),AND(G16=2,G38=20),AND(G16=3,G50=30),AND(G16=4,G59=40),AND(G16=5,G68=50),AND(G16=6,G77=60),AND(G16=7,G86=70),AND(G16=8,G95=80),AND(G16=9,G104=90),AND(G16=10,G113=100))),VLOOKUP(J16-1,SortLookup!$A$13:$B$16,2,FALSE),"")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 t="e">
        <f>L16+M16+N16</f>
        <v>#VALUE!</v>
      </c>
      <c r="L16" s="30" t="e">
        <f>AB16+AO16+BA16+BM16+BY16+CJ16+CU16+DF16</f>
        <v>#VALUE!</v>
      </c>
      <c r="M16" s="8">
        <f>AD16+AQ16+BC16+BO16+CA16+CL16+CW16+DH16</f>
        <v>5</v>
      </c>
      <c r="N16" s="31">
        <f>O16/2</f>
        <v>18</v>
      </c>
      <c r="O16" s="32">
        <f>W16+AJ16+AV16+BH16+BT16+CE16+CP16+DA16</f>
        <v>36</v>
      </c>
      <c r="P16" s="24">
        <v>25.97</v>
      </c>
      <c r="Q16" s="1"/>
      <c r="R16" s="1"/>
      <c r="S16" s="1"/>
      <c r="T16" s="1"/>
      <c r="U16" s="1"/>
      <c r="V16" s="1"/>
      <c r="W16" s="2">
        <v>5</v>
      </c>
      <c r="X16" s="2"/>
      <c r="Y16" s="2"/>
      <c r="Z16" s="2">
        <v>1</v>
      </c>
      <c r="AA16" s="25"/>
      <c r="AB16" s="7">
        <f>P16+Q16+R16+S16+T16+U16+V16</f>
        <v>25.97</v>
      </c>
      <c r="AC16" s="19">
        <f>W16/2</f>
        <v>2.5</v>
      </c>
      <c r="AD16" s="6">
        <f>(X16*3)+(Y16*5)+(Z16*5)+(AA16*20)</f>
        <v>5</v>
      </c>
      <c r="AE16" s="20">
        <f>AB16+AC16+AD16</f>
        <v>33.47</v>
      </c>
      <c r="AF16" s="24">
        <v>45.86</v>
      </c>
      <c r="AG16" s="1"/>
      <c r="AH16" s="1"/>
      <c r="AI16" s="1"/>
      <c r="AJ16" s="2">
        <v>18</v>
      </c>
      <c r="AK16" s="2"/>
      <c r="AL16" s="2"/>
      <c r="AM16" s="2"/>
      <c r="AN16" s="2"/>
      <c r="AO16" s="7">
        <f>AF16+AG16+AH16+AI16</f>
        <v>45.86</v>
      </c>
      <c r="AP16" s="19">
        <f>AJ16/2</f>
        <v>9</v>
      </c>
      <c r="AQ16" s="6">
        <f>(AK16*3)+(AL16*5)+(AM16*5)+(AN16*20)</f>
        <v>0</v>
      </c>
      <c r="AR16" s="20">
        <f>AO16+AP16+AQ16</f>
        <v>54.86</v>
      </c>
      <c r="AS16" s="24" t="s">
        <v>94</v>
      </c>
      <c r="AT16" s="1"/>
      <c r="AU16" s="1"/>
      <c r="AV16" s="2">
        <v>13</v>
      </c>
      <c r="AW16" s="2"/>
      <c r="AX16" s="2"/>
      <c r="AY16" s="2"/>
      <c r="AZ16" s="2"/>
      <c r="BA16" s="7" t="e">
        <f>AS16+AT16+AU16</f>
        <v>#VALUE!</v>
      </c>
      <c r="BB16" s="19">
        <f>AV16/2</f>
        <v>6.5</v>
      </c>
      <c r="BC16" s="6">
        <f>(AW16*3)+(AX16*5)+(AY16*5)+(AZ16*20)</f>
        <v>0</v>
      </c>
      <c r="BD16" s="20" t="e">
        <f>BA16+BB16+BC16</f>
        <v>#VALUE!</v>
      </c>
      <c r="BE16" s="24">
        <v>11.37</v>
      </c>
      <c r="BF16" s="1"/>
      <c r="BG16" s="1"/>
      <c r="BH16" s="2">
        <v>0</v>
      </c>
      <c r="BI16" s="2"/>
      <c r="BJ16" s="2"/>
      <c r="BK16" s="2"/>
      <c r="BL16" s="2"/>
      <c r="BM16" s="7">
        <f>BE16+BF16+BG16</f>
        <v>11.37</v>
      </c>
      <c r="BN16" s="19">
        <f>BH16/2</f>
        <v>0</v>
      </c>
      <c r="BO16" s="6">
        <f>(BI16*3)+(BJ16*5)+(BK16*5)+(BL16*20)</f>
        <v>0</v>
      </c>
      <c r="BP16" s="20">
        <f>BM16+BN16+BO16</f>
        <v>11.37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18</v>
      </c>
      <c r="B18" s="9" t="s">
        <v>103</v>
      </c>
      <c r="C18" s="9"/>
      <c r="D18" s="10"/>
      <c r="E18" s="10" t="s">
        <v>13</v>
      </c>
      <c r="F18" s="21" t="s">
        <v>85</v>
      </c>
      <c r="G18" s="22">
        <f>IF(AND(OR($G$2="Y",$H$2="Y"),I18&lt;5,J18&lt;5),IF(AND(I18=I16,J18=J16),G16+1,1),"")</f>
      </c>
      <c r="H18" s="17">
        <f>IF(AND($H$2="Y",J18&gt;0,OR(AND(G18=1,G29=10),AND(G18=2,G40=20),AND(G18=3,G51=30),AND(G18=4,G60=40),AND(G18=5,G69=50),AND(G18=6,G78=60),AND(G18=7,G87=70),AND(G18=8,G96=80),AND(G18=9,G105=90),AND(G18=10,G114=100))),VLOOKUP(J18-1,SortLookup!$A$13:$B$16,2,FALSE),"")</f>
      </c>
      <c r="I18" s="16">
        <f>IF(ISNA(VLOOKUP(E18,SortLookup!$A$1:$B$5,2,FALSE))," ",VLOOKUP(E18,SortLookup!$A$1:$B$5,2,FALSE))</f>
        <v>1</v>
      </c>
      <c r="J18" s="23" t="str">
        <f>IF(ISNA(VLOOKUP(F18,SortLookup!$A$7:$B$11,2,FALSE))," ",VLOOKUP(F18,SortLookup!$A$7:$B$11,2,FALSE))</f>
        <v> </v>
      </c>
      <c r="K18" s="29">
        <f>L18+M18+N18</f>
        <v>40.68</v>
      </c>
      <c r="L18" s="30">
        <f>AB18+AO18+BA18+BM18+BY18+CJ18+CU18+DF18</f>
        <v>32.68</v>
      </c>
      <c r="M18" s="8">
        <f>AD18+AQ18+BC18+BO18+CA18+CL18+CW18+DH18</f>
        <v>0</v>
      </c>
      <c r="N18" s="31">
        <f>O18/2</f>
        <v>8</v>
      </c>
      <c r="O18" s="32">
        <f>W18+AJ18+AV18+BH18+BT18+CE18+CP18+DA18</f>
        <v>16</v>
      </c>
      <c r="P18" s="24">
        <v>5.89</v>
      </c>
      <c r="Q18" s="1"/>
      <c r="R18" s="1"/>
      <c r="S18" s="1"/>
      <c r="T18" s="1"/>
      <c r="U18" s="1"/>
      <c r="V18" s="1"/>
      <c r="W18" s="2">
        <v>1</v>
      </c>
      <c r="X18" s="2"/>
      <c r="Y18" s="2"/>
      <c r="Z18" s="2"/>
      <c r="AA18" s="25"/>
      <c r="AB18" s="7">
        <f>P18+Q18+R18+S18+T18+U18+V18</f>
        <v>5.89</v>
      </c>
      <c r="AC18" s="19">
        <f>W18/2</f>
        <v>0.5</v>
      </c>
      <c r="AD18" s="6">
        <f>(X18*3)+(Y18*5)+(Z18*5)+(AA18*20)</f>
        <v>0</v>
      </c>
      <c r="AE18" s="20">
        <f>AB18+AC18+AD18</f>
        <v>6.39</v>
      </c>
      <c r="AF18" s="24">
        <v>12.4</v>
      </c>
      <c r="AG18" s="1"/>
      <c r="AH18" s="1"/>
      <c r="AI18" s="1"/>
      <c r="AJ18" s="2">
        <v>9</v>
      </c>
      <c r="AK18" s="2"/>
      <c r="AL18" s="2"/>
      <c r="AM18" s="2"/>
      <c r="AN18" s="2"/>
      <c r="AO18" s="7">
        <f>AF18+AG18+AH18+AI18</f>
        <v>12.4</v>
      </c>
      <c r="AP18" s="19">
        <f>AJ18/2</f>
        <v>4.5</v>
      </c>
      <c r="AQ18" s="6">
        <f>(AK18*3)+(AL18*5)+(AM18*5)+(AN18*20)</f>
        <v>0</v>
      </c>
      <c r="AR18" s="20">
        <f>AO18+AP18+AQ18</f>
        <v>16.9</v>
      </c>
      <c r="AS18" s="24">
        <v>8.2</v>
      </c>
      <c r="AT18" s="1"/>
      <c r="AU18" s="1"/>
      <c r="AV18" s="2">
        <v>6</v>
      </c>
      <c r="AW18" s="2"/>
      <c r="AX18" s="2"/>
      <c r="AY18" s="2"/>
      <c r="AZ18" s="2"/>
      <c r="BA18" s="7">
        <f>AS18+AT18+AU18</f>
        <v>8.2</v>
      </c>
      <c r="BB18" s="19">
        <f>AV18/2</f>
        <v>3</v>
      </c>
      <c r="BC18" s="6">
        <f>(AW18*3)+(AX18*5)+(AY18*5)+(AZ18*20)</f>
        <v>0</v>
      </c>
      <c r="BD18" s="20">
        <f>BA18+BB18+BC18</f>
        <v>11.2</v>
      </c>
      <c r="BE18" s="24">
        <v>6.19</v>
      </c>
      <c r="BF18" s="1"/>
      <c r="BG18" s="1"/>
      <c r="BH18" s="2">
        <v>0</v>
      </c>
      <c r="BI18" s="2"/>
      <c r="BJ18" s="2"/>
      <c r="BK18" s="2"/>
      <c r="BL18" s="2"/>
      <c r="BM18" s="7">
        <f>BE18+BF18+BG18</f>
        <v>6.19</v>
      </c>
      <c r="BN18" s="19">
        <f>BH18/2</f>
        <v>0</v>
      </c>
      <c r="BO18" s="6">
        <f>(BI18*3)+(BJ18*5)+(BK18*5)+(BL18*20)</f>
        <v>0</v>
      </c>
      <c r="BP18" s="20">
        <f>BM18+BN18+BO18</f>
        <v>6.19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24</v>
      </c>
      <c r="B19" s="9" t="s">
        <v>109</v>
      </c>
      <c r="C19" s="9"/>
      <c r="D19" s="10"/>
      <c r="E19" s="10" t="s">
        <v>13</v>
      </c>
      <c r="F19" s="21" t="s">
        <v>85</v>
      </c>
      <c r="G19" s="22">
        <f>IF(AND(OR($G$2="Y",$H$2="Y"),I19&lt;5,J19&lt;5),IF(AND(I19=I18,J19=J18),G18+1,1),"")</f>
      </c>
      <c r="H19" s="17">
        <f>IF(AND($H$2="Y",J19&gt;0,OR(AND(G19=1,G30=10),AND(G19=2,G41=20),AND(G19=3,G52=30),AND(G19=4,G61=40),AND(G19=5,G70=50),AND(G19=6,G79=60),AND(G19=7,G88=70),AND(G19=8,G97=80),AND(G19=9,G106=90),AND(G19=10,G115=100))),VLOOKUP(J19-1,SortLookup!$A$13:$B$16,2,FALSE),"")</f>
      </c>
      <c r="I19" s="16">
        <f>IF(ISNA(VLOOKUP(E19,SortLookup!$A$1:$B$5,2,FALSE))," ",VLOOKUP(E19,SortLookup!$A$1:$B$5,2,FALSE))</f>
        <v>1</v>
      </c>
      <c r="J19" s="23" t="str">
        <f>IF(ISNA(VLOOKUP(F19,SortLookup!$A$7:$B$11,2,FALSE))," ",VLOOKUP(F19,SortLookup!$A$7:$B$11,2,FALSE))</f>
        <v> </v>
      </c>
      <c r="K19" s="29">
        <f>L19+M19+N19</f>
        <v>72.65</v>
      </c>
      <c r="L19" s="30">
        <f>AB19+AO19+BA19+BM19+BY19+CJ19+CU19+DF19</f>
        <v>58.15</v>
      </c>
      <c r="M19" s="8">
        <f>AD19+AQ19+BC19+BO19+CA19+CL19+CW19+DH19</f>
        <v>3</v>
      </c>
      <c r="N19" s="31">
        <f>O19/2</f>
        <v>11.5</v>
      </c>
      <c r="O19" s="32">
        <f>W19+AJ19+AV19+BH19+BT19+CE19+CP19+DA19</f>
        <v>23</v>
      </c>
      <c r="P19" s="24">
        <v>10.35</v>
      </c>
      <c r="Q19" s="1"/>
      <c r="R19" s="1"/>
      <c r="S19" s="1"/>
      <c r="T19" s="1"/>
      <c r="U19" s="1"/>
      <c r="V19" s="1"/>
      <c r="W19" s="2">
        <v>0</v>
      </c>
      <c r="X19" s="2"/>
      <c r="Y19" s="2"/>
      <c r="Z19" s="2"/>
      <c r="AA19" s="25"/>
      <c r="AB19" s="7">
        <f>P19+Q19+R19+S19+T19+U19+V19</f>
        <v>10.35</v>
      </c>
      <c r="AC19" s="19">
        <f>W19/2</f>
        <v>0</v>
      </c>
      <c r="AD19" s="6">
        <f>(X19*3)+(Y19*5)+(Z19*5)+(AA19*20)</f>
        <v>0</v>
      </c>
      <c r="AE19" s="20">
        <f>AB19+AC19+AD19</f>
        <v>10.35</v>
      </c>
      <c r="AF19" s="24">
        <v>17</v>
      </c>
      <c r="AG19" s="1"/>
      <c r="AH19" s="1"/>
      <c r="AI19" s="1"/>
      <c r="AJ19" s="2">
        <v>11</v>
      </c>
      <c r="AK19" s="2"/>
      <c r="AL19" s="2"/>
      <c r="AM19" s="2"/>
      <c r="AN19" s="2"/>
      <c r="AO19" s="7">
        <f>AF19+AG19+AH19+AI19</f>
        <v>17</v>
      </c>
      <c r="AP19" s="19">
        <f>AJ19/2</f>
        <v>5.5</v>
      </c>
      <c r="AQ19" s="6">
        <f>(AK19*3)+(AL19*5)+(AM19*5)+(AN19*20)</f>
        <v>0</v>
      </c>
      <c r="AR19" s="20">
        <f>AO19+AP19+AQ19</f>
        <v>22.5</v>
      </c>
      <c r="AS19" s="24">
        <v>20.96</v>
      </c>
      <c r="AT19" s="1"/>
      <c r="AU19" s="1"/>
      <c r="AV19" s="2">
        <v>12</v>
      </c>
      <c r="AW19" s="2">
        <v>1</v>
      </c>
      <c r="AX19" s="2"/>
      <c r="AY19" s="2"/>
      <c r="AZ19" s="2"/>
      <c r="BA19" s="7">
        <f>AS19+AT19+AU19</f>
        <v>20.96</v>
      </c>
      <c r="BB19" s="19">
        <f>AV19/2</f>
        <v>6</v>
      </c>
      <c r="BC19" s="6">
        <f>(AW19*3)+(AX19*5)+(AY19*5)+(AZ19*20)</f>
        <v>3</v>
      </c>
      <c r="BD19" s="20">
        <f>BA19+BB19+BC19</f>
        <v>29.96</v>
      </c>
      <c r="BE19" s="24">
        <v>9.84</v>
      </c>
      <c r="BF19" s="1"/>
      <c r="BG19" s="1"/>
      <c r="BH19" s="2">
        <v>0</v>
      </c>
      <c r="BI19" s="2"/>
      <c r="BJ19" s="2"/>
      <c r="BK19" s="2"/>
      <c r="BL19" s="2"/>
      <c r="BM19" s="7">
        <f>BE19+BF19+BG19</f>
        <v>9.84</v>
      </c>
      <c r="BN19" s="19">
        <f>BH19/2</f>
        <v>0</v>
      </c>
      <c r="BO19" s="6">
        <f>(BI19*3)+(BJ19*5)+(BK19*5)+(BL19*20)</f>
        <v>0</v>
      </c>
      <c r="BP19" s="20">
        <f>BM19+BN19+BO19</f>
        <v>9.84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7</v>
      </c>
      <c r="B20" s="9" t="s">
        <v>91</v>
      </c>
      <c r="C20" s="9"/>
      <c r="D20" s="10"/>
      <c r="E20" s="10" t="s">
        <v>13</v>
      </c>
      <c r="F20" s="21" t="s">
        <v>85</v>
      </c>
      <c r="G20" s="22">
        <f>IF(AND(OR($G$2="Y",$H$2="Y"),I20&lt;5,J20&lt;5),IF(AND(I20=I19,J20=J19),G19+1,1),"")</f>
      </c>
      <c r="H20" s="17">
        <f>IF(AND($H$2="Y",J20&gt;0,OR(AND(G20=1,G31=10),AND(G20=2,G43=20),AND(G20=3,G53=30),AND(G20=4,G62=40),AND(G20=5,G71=50),AND(G20=6,G80=60),AND(G20=7,G89=70),AND(G20=8,G98=80),AND(G20=9,G107=90),AND(G20=10,G116=100))),VLOOKUP(J20-1,SortLookup!$A$13:$B$16,2,FALSE),"")</f>
      </c>
      <c r="I20" s="16">
        <f>IF(ISNA(VLOOKUP(E20,SortLookup!$A$1:$B$5,2,FALSE))," ",VLOOKUP(E20,SortLookup!$A$1:$B$5,2,FALSE))</f>
        <v>1</v>
      </c>
      <c r="J20" s="23" t="str">
        <f>IF(ISNA(VLOOKUP(F20,SortLookup!$A$7:$B$11,2,FALSE))," ",VLOOKUP(F20,SortLookup!$A$7:$B$11,2,FALSE))</f>
        <v> </v>
      </c>
      <c r="K20" s="29">
        <f>L20+M20+N20</f>
        <v>77.52</v>
      </c>
      <c r="L20" s="30">
        <f>AB20+AO20+BA20+BM20+BY20+CJ20+CU20+DF20</f>
        <v>65.52</v>
      </c>
      <c r="M20" s="8">
        <f>AD20+AQ20+BC20+BO20+CA20+CL20+CW20+DH20</f>
        <v>3</v>
      </c>
      <c r="N20" s="31">
        <f>O20/2</f>
        <v>9</v>
      </c>
      <c r="O20" s="32">
        <f>W20+AJ20+AV20+BH20+BT20+CE20+CP20+DA20</f>
        <v>18</v>
      </c>
      <c r="P20" s="24">
        <v>7.59</v>
      </c>
      <c r="Q20" s="1"/>
      <c r="R20" s="1"/>
      <c r="S20" s="1"/>
      <c r="T20" s="1"/>
      <c r="U20" s="1"/>
      <c r="V20" s="1"/>
      <c r="W20" s="2">
        <v>0</v>
      </c>
      <c r="X20" s="2"/>
      <c r="Y20" s="2"/>
      <c r="Z20" s="2"/>
      <c r="AA20" s="25"/>
      <c r="AB20" s="7">
        <f>P20+Q20+R20+S20+T20+U20+V20</f>
        <v>7.59</v>
      </c>
      <c r="AC20" s="19">
        <f>W20/2</f>
        <v>0</v>
      </c>
      <c r="AD20" s="6">
        <f>(X20*3)+(Y20*5)+(Z20*5)+(AA20*20)</f>
        <v>0</v>
      </c>
      <c r="AE20" s="20">
        <f>AB20+AC20+AD20</f>
        <v>7.59</v>
      </c>
      <c r="AF20" s="24">
        <v>24.1</v>
      </c>
      <c r="AG20" s="1"/>
      <c r="AH20" s="1"/>
      <c r="AI20" s="1"/>
      <c r="AJ20" s="2">
        <v>17</v>
      </c>
      <c r="AK20" s="2"/>
      <c r="AL20" s="2"/>
      <c r="AM20" s="2"/>
      <c r="AN20" s="2"/>
      <c r="AO20" s="7">
        <f>AF20+AG20+AH20+AI20</f>
        <v>24.1</v>
      </c>
      <c r="AP20" s="19">
        <f>AJ20/2</f>
        <v>8.5</v>
      </c>
      <c r="AQ20" s="6">
        <f>(AK20*3)+(AL20*5)+(AM20*5)+(AN20*20)</f>
        <v>0</v>
      </c>
      <c r="AR20" s="20">
        <f>AO20+AP20+AQ20</f>
        <v>32.6</v>
      </c>
      <c r="AS20" s="24">
        <v>25.09</v>
      </c>
      <c r="AT20" s="1"/>
      <c r="AU20" s="1"/>
      <c r="AV20" s="2">
        <v>1</v>
      </c>
      <c r="AW20" s="2">
        <v>1</v>
      </c>
      <c r="AX20" s="2"/>
      <c r="AY20" s="2"/>
      <c r="AZ20" s="2"/>
      <c r="BA20" s="7">
        <f>AS20+AT20+AU20</f>
        <v>25.09</v>
      </c>
      <c r="BB20" s="19">
        <f>AV20/2</f>
        <v>0.5</v>
      </c>
      <c r="BC20" s="6">
        <f>(AW20*3)+(AX20*5)+(AY20*5)+(AZ20*20)</f>
        <v>3</v>
      </c>
      <c r="BD20" s="20">
        <f>BA20+BB20+BC20</f>
        <v>28.59</v>
      </c>
      <c r="BE20" s="24">
        <v>8.74</v>
      </c>
      <c r="BF20" s="1"/>
      <c r="BG20" s="1"/>
      <c r="BH20" s="2">
        <v>0</v>
      </c>
      <c r="BI20" s="2"/>
      <c r="BJ20" s="2"/>
      <c r="BK20" s="2"/>
      <c r="BL20" s="2"/>
      <c r="BM20" s="7">
        <f>BE20+BF20+BG20</f>
        <v>8.74</v>
      </c>
      <c r="BN20" s="19">
        <f>BH20/2</f>
        <v>0</v>
      </c>
      <c r="BO20" s="6">
        <f>(BI20*3)+(BJ20*5)+(BK20*5)+(BL20*20)</f>
        <v>0</v>
      </c>
      <c r="BP20" s="20">
        <f>BM20+BN20+BO20</f>
        <v>8.74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95" customFormat="1" ht="12.75">
      <c r="A21" s="74"/>
      <c r="B21" s="75"/>
      <c r="C21" s="75"/>
      <c r="D21" s="76"/>
      <c r="E21" s="76"/>
      <c r="F21" s="77"/>
      <c r="G21" s="78"/>
      <c r="H21" s="79"/>
      <c r="I21" s="80"/>
      <c r="J21" s="81"/>
      <c r="K21" s="82"/>
      <c r="L21" s="83"/>
      <c r="M21" s="84"/>
      <c r="N21" s="85"/>
      <c r="O21" s="86"/>
      <c r="P21" s="87"/>
      <c r="Q21" s="88"/>
      <c r="R21" s="88"/>
      <c r="S21" s="88"/>
      <c r="T21" s="88"/>
      <c r="U21" s="88"/>
      <c r="V21" s="88"/>
      <c r="W21" s="89"/>
      <c r="X21" s="89"/>
      <c r="Y21" s="89"/>
      <c r="Z21" s="89"/>
      <c r="AA21" s="90"/>
      <c r="AB21" s="91"/>
      <c r="AC21" s="92"/>
      <c r="AD21" s="93"/>
      <c r="AE21" s="94"/>
      <c r="AF21" s="87"/>
      <c r="AG21" s="88"/>
      <c r="AH21" s="88"/>
      <c r="AI21" s="88"/>
      <c r="AJ21" s="89"/>
      <c r="AK21" s="89"/>
      <c r="AL21" s="89"/>
      <c r="AM21" s="89"/>
      <c r="AN21" s="89"/>
      <c r="AO21" s="91"/>
      <c r="AP21" s="92"/>
      <c r="AQ21" s="93"/>
      <c r="AR21" s="94"/>
      <c r="AS21" s="87"/>
      <c r="AT21" s="88"/>
      <c r="AU21" s="88"/>
      <c r="AV21" s="89"/>
      <c r="AW21" s="89"/>
      <c r="AX21" s="89"/>
      <c r="AY21" s="89"/>
      <c r="AZ21" s="89"/>
      <c r="BA21" s="91"/>
      <c r="BB21" s="92"/>
      <c r="BC21" s="93"/>
      <c r="BD21" s="94"/>
      <c r="BE21" s="87"/>
      <c r="BF21" s="88"/>
      <c r="BG21" s="88"/>
      <c r="BH21" s="89"/>
      <c r="BI21" s="89"/>
      <c r="BJ21" s="89"/>
      <c r="BK21" s="89"/>
      <c r="BL21" s="89"/>
      <c r="BM21" s="91"/>
      <c r="BN21" s="92"/>
      <c r="BO21" s="93"/>
      <c r="BP21" s="94"/>
      <c r="BQ21" s="87"/>
      <c r="BR21" s="88"/>
      <c r="BS21" s="88"/>
      <c r="BT21" s="89"/>
      <c r="BU21" s="89"/>
      <c r="BV21" s="89"/>
      <c r="BW21" s="89"/>
      <c r="BX21" s="89"/>
      <c r="BY21" s="91"/>
      <c r="BZ21" s="92"/>
      <c r="CA21" s="93"/>
      <c r="CB21" s="94"/>
      <c r="CC21" s="87"/>
      <c r="CD21" s="88"/>
      <c r="CE21" s="89"/>
      <c r="CF21" s="89"/>
      <c r="CG21" s="89"/>
      <c r="CH21" s="89"/>
      <c r="CI21" s="89"/>
      <c r="CJ21" s="91"/>
      <c r="CK21" s="92"/>
      <c r="CL21" s="93"/>
      <c r="CM21" s="94"/>
      <c r="CN21" s="87"/>
      <c r="CO21" s="88"/>
      <c r="CP21" s="89"/>
      <c r="CQ21" s="89"/>
      <c r="CR21" s="89"/>
      <c r="CS21" s="89"/>
      <c r="CT21" s="89"/>
      <c r="CU21" s="91"/>
      <c r="CV21" s="92"/>
      <c r="CW21" s="93"/>
      <c r="CX21" s="94"/>
      <c r="CY21" s="87"/>
      <c r="CZ21" s="88"/>
      <c r="DA21" s="89"/>
      <c r="DB21" s="89"/>
      <c r="DC21" s="89"/>
      <c r="DD21" s="89"/>
      <c r="DE21" s="89"/>
      <c r="DF21" s="91"/>
      <c r="DG21" s="92"/>
      <c r="DH21" s="93"/>
      <c r="DI21" s="94"/>
    </row>
    <row r="22" spans="1:113" ht="12.75">
      <c r="A22" s="26">
        <v>8</v>
      </c>
      <c r="B22" s="9" t="s">
        <v>92</v>
      </c>
      <c r="C22" s="9"/>
      <c r="D22" s="10"/>
      <c r="E22" s="10" t="s">
        <v>14</v>
      </c>
      <c r="F22" s="21" t="s">
        <v>18</v>
      </c>
      <c r="G22" s="22">
        <f>IF(AND(OR($G$2="Y",$H$2="Y"),I22&lt;5,J22&lt;5),IF(AND(I22=I20,J22=J20),G20+1,1),"")</f>
      </c>
      <c r="H22" s="17">
        <f>IF(AND($H$2="Y",J22&gt;0,OR(AND(G22=1,G32=10),AND(G22=2,G45=20),AND(G22=3,G54=30),AND(G22=4,G63=40),AND(G22=5,G72=50),AND(G22=6,G81=60),AND(G22=7,G90=70),AND(G22=8,G99=80),AND(G22=9,G108=90),AND(G22=10,G117=100))),VLOOKUP(J22-1,SortLookup!$A$13:$B$16,2,FALSE),"")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2</v>
      </c>
      <c r="K22" s="29">
        <f>L22+M22+N22</f>
        <v>43.37</v>
      </c>
      <c r="L22" s="30">
        <f>AB22+AO22+BA22+BM22+BY22+CJ22+CU22+DF22</f>
        <v>39.87</v>
      </c>
      <c r="M22" s="8">
        <f>AD22+AQ22+BC22+BO22+CA22+CL22+CW22+DH22</f>
        <v>0</v>
      </c>
      <c r="N22" s="31">
        <f>O22/2</f>
        <v>3.5</v>
      </c>
      <c r="O22" s="32">
        <f>W22+AJ22+AV22+BH22+BT22+CE22+CP22+DA22</f>
        <v>7</v>
      </c>
      <c r="P22" s="24">
        <v>8.56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>P22+Q22+R22+S22+T22+U22+V22</f>
        <v>8.56</v>
      </c>
      <c r="AC22" s="19">
        <f>W22/2</f>
        <v>0</v>
      </c>
      <c r="AD22" s="6">
        <f>(X22*3)+(Y22*5)+(Z22*5)+(AA22*20)</f>
        <v>0</v>
      </c>
      <c r="AE22" s="20">
        <f>AB22+AC22+AD22</f>
        <v>8.56</v>
      </c>
      <c r="AF22" s="24">
        <v>14.12</v>
      </c>
      <c r="AG22" s="1"/>
      <c r="AH22" s="1"/>
      <c r="AI22" s="1"/>
      <c r="AJ22" s="2">
        <v>6</v>
      </c>
      <c r="AK22" s="2"/>
      <c r="AL22" s="2"/>
      <c r="AM22" s="2"/>
      <c r="AN22" s="2"/>
      <c r="AO22" s="7">
        <f>AF22+AG22+AH22+AI22</f>
        <v>14.12</v>
      </c>
      <c r="AP22" s="19">
        <f>AJ22/2</f>
        <v>3</v>
      </c>
      <c r="AQ22" s="6">
        <f>(AK22*3)+(AL22*5)+(AM22*5)+(AN22*20)</f>
        <v>0</v>
      </c>
      <c r="AR22" s="20">
        <f>AO22+AP22+AQ22</f>
        <v>17.12</v>
      </c>
      <c r="AS22" s="24">
        <v>9.78</v>
      </c>
      <c r="AT22" s="1"/>
      <c r="AU22" s="1"/>
      <c r="AV22" s="2">
        <v>1</v>
      </c>
      <c r="AW22" s="2"/>
      <c r="AX22" s="2"/>
      <c r="AY22" s="2"/>
      <c r="AZ22" s="2"/>
      <c r="BA22" s="7">
        <f>AS22+AT22+AU22</f>
        <v>9.78</v>
      </c>
      <c r="BB22" s="19">
        <f>AV22/2</f>
        <v>0.5</v>
      </c>
      <c r="BC22" s="6">
        <f>(AW22*3)+(AX22*5)+(AY22*5)+(AZ22*20)</f>
        <v>0</v>
      </c>
      <c r="BD22" s="20">
        <f>BA22+BB22+BC22</f>
        <v>10.28</v>
      </c>
      <c r="BE22" s="24">
        <v>7.41</v>
      </c>
      <c r="BF22" s="1"/>
      <c r="BG22" s="1"/>
      <c r="BH22" s="2">
        <v>0</v>
      </c>
      <c r="BI22" s="2"/>
      <c r="BJ22" s="2"/>
      <c r="BK22" s="2"/>
      <c r="BL22" s="2"/>
      <c r="BM22" s="7">
        <f>BE22+BF22+BG22</f>
        <v>7.41</v>
      </c>
      <c r="BN22" s="19">
        <f>BH22/2</f>
        <v>0</v>
      </c>
      <c r="BO22" s="6">
        <f>(BI22*3)+(BJ22*5)+(BK22*5)+(BL22*20)</f>
        <v>0</v>
      </c>
      <c r="BP22" s="20">
        <f>BM22+BN22+BO22</f>
        <v>7.41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11</v>
      </c>
      <c r="B23" s="9" t="s">
        <v>96</v>
      </c>
      <c r="C23" s="9"/>
      <c r="D23" s="10"/>
      <c r="E23" s="10" t="s">
        <v>14</v>
      </c>
      <c r="F23" s="21" t="s">
        <v>18</v>
      </c>
      <c r="G23" s="22">
        <f>IF(AND(OR($G$2="Y",$H$2="Y"),I23&lt;5,J23&lt;5),IF(AND(I23=I22,J23=J22),G22+1,1),"")</f>
      </c>
      <c r="H23" s="17">
        <f>IF(AND($H$2="Y",J23&gt;0,OR(AND(G23=1,G33=10),AND(G23=2,G46=20),AND(G23=3,G55=30),AND(G23=4,G64=40),AND(G23=5,G73=50),AND(G23=6,G82=60),AND(G23=7,G91=70),AND(G23=8,G100=80),AND(G23=9,G109=90),AND(G23=10,G118=100))),VLOOKUP(J23-1,SortLookup!$A$13:$B$16,2,FALSE),"")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2</v>
      </c>
      <c r="K23" s="29">
        <f>L23+M23+N23</f>
        <v>45.97</v>
      </c>
      <c r="L23" s="30">
        <f>AB23+AO23+BA23+BM23+BY23+CJ23+CU23+DF23</f>
        <v>38.97</v>
      </c>
      <c r="M23" s="8">
        <f>AD23+AQ23+BC23+BO23+CA23+CL23+CW23+DH23</f>
        <v>0</v>
      </c>
      <c r="N23" s="31">
        <f>O23/2</f>
        <v>7</v>
      </c>
      <c r="O23" s="32">
        <f>W23+AJ23+AV23+BH23+BT23+CE23+CP23+DA23</f>
        <v>14</v>
      </c>
      <c r="P23" s="24">
        <v>7.42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>P23+Q23+R23+S23+T23+U23+V23</f>
        <v>7.42</v>
      </c>
      <c r="AC23" s="19">
        <f>W23/2</f>
        <v>0</v>
      </c>
      <c r="AD23" s="6">
        <f>(X23*3)+(Y23*5)+(Z23*5)+(AA23*20)</f>
        <v>0</v>
      </c>
      <c r="AE23" s="20">
        <f>AB23+AC23+AD23</f>
        <v>7.42</v>
      </c>
      <c r="AF23" s="24">
        <v>14.14</v>
      </c>
      <c r="AG23" s="1"/>
      <c r="AH23" s="1"/>
      <c r="AI23" s="1"/>
      <c r="AJ23" s="2">
        <v>1</v>
      </c>
      <c r="AK23" s="2"/>
      <c r="AL23" s="2"/>
      <c r="AM23" s="2"/>
      <c r="AN23" s="2"/>
      <c r="AO23" s="7">
        <f>AF23+AG23+AH23+AI23</f>
        <v>14.14</v>
      </c>
      <c r="AP23" s="19">
        <f>AJ23/2</f>
        <v>0.5</v>
      </c>
      <c r="AQ23" s="6">
        <f>(AK23*3)+(AL23*5)+(AM23*5)+(AN23*20)</f>
        <v>0</v>
      </c>
      <c r="AR23" s="20">
        <f>AO23+AP23+AQ23</f>
        <v>14.64</v>
      </c>
      <c r="AS23" s="24">
        <v>12.13</v>
      </c>
      <c r="AT23" s="1"/>
      <c r="AU23" s="1"/>
      <c r="AV23" s="2">
        <v>13</v>
      </c>
      <c r="AW23" s="2"/>
      <c r="AX23" s="2"/>
      <c r="AY23" s="2"/>
      <c r="AZ23" s="2"/>
      <c r="BA23" s="7">
        <f>AS23+AT23+AU23</f>
        <v>12.13</v>
      </c>
      <c r="BB23" s="19">
        <f>AV23/2</f>
        <v>6.5</v>
      </c>
      <c r="BC23" s="6">
        <f>(AW23*3)+(AX23*5)+(AY23*5)+(AZ23*20)</f>
        <v>0</v>
      </c>
      <c r="BD23" s="20">
        <f>BA23+BB23+BC23</f>
        <v>18.63</v>
      </c>
      <c r="BE23" s="24">
        <v>5.28</v>
      </c>
      <c r="BF23" s="1"/>
      <c r="BG23" s="1"/>
      <c r="BH23" s="2">
        <v>0</v>
      </c>
      <c r="BI23" s="2"/>
      <c r="BJ23" s="2"/>
      <c r="BK23" s="2"/>
      <c r="BL23" s="2"/>
      <c r="BM23" s="7">
        <f>BE23+BF23+BG23</f>
        <v>5.28</v>
      </c>
      <c r="BN23" s="19">
        <f>BH23/2</f>
        <v>0</v>
      </c>
      <c r="BO23" s="6">
        <f>(BI23*3)+(BJ23*5)+(BK23*5)+(BL23*20)</f>
        <v>0</v>
      </c>
      <c r="BP23" s="20">
        <f>BM23+BN23+BO23</f>
        <v>5.28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26</v>
      </c>
      <c r="B24" s="9" t="s">
        <v>111</v>
      </c>
      <c r="C24" s="9"/>
      <c r="D24" s="10"/>
      <c r="E24" s="10" t="s">
        <v>14</v>
      </c>
      <c r="F24" s="21" t="s">
        <v>18</v>
      </c>
      <c r="G24" s="22">
        <f>IF(AND(OR($G$2="Y",$H$2="Y"),I24&lt;5,J24&lt;5),IF(AND(I24=I23,J24=J23),G23+1,1),"")</f>
      </c>
      <c r="H24" s="17">
        <f>IF(AND($H$2="Y",J24&gt;0,OR(AND(G24=1,G34=10),AND(G24=2,G47=20),AND(G24=3,G56=30),AND(G24=4,G65=40),AND(G24=5,G74=50),AND(G24=6,G83=60),AND(G24=7,G92=70),AND(G24=8,G101=80),AND(G24=9,G110=90),AND(G24=10,G119=100))),VLOOKUP(J24-1,SortLookup!$A$13:$B$16,2,FALSE),"")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2</v>
      </c>
      <c r="K24" s="29">
        <f>L24+M24+N24</f>
        <v>47.06</v>
      </c>
      <c r="L24" s="30">
        <f>AB24+AO24+BA24+BM24+BY24+CJ24+CU24+DF24</f>
        <v>39.56</v>
      </c>
      <c r="M24" s="8">
        <f>AD24+AQ24+BC24+BO24+CA24+CL24+CW24+DH24</f>
        <v>3</v>
      </c>
      <c r="N24" s="31">
        <f>O24/2</f>
        <v>4.5</v>
      </c>
      <c r="O24" s="32">
        <f>W24+AJ24+AV24+BH24+BT24+CE24+CP24+DA24</f>
        <v>9</v>
      </c>
      <c r="P24" s="24">
        <v>6.34</v>
      </c>
      <c r="Q24" s="1"/>
      <c r="R24" s="1"/>
      <c r="S24" s="1"/>
      <c r="T24" s="1"/>
      <c r="U24" s="1"/>
      <c r="V24" s="1"/>
      <c r="W24" s="2">
        <v>0</v>
      </c>
      <c r="X24" s="2"/>
      <c r="Y24" s="2"/>
      <c r="Z24" s="2"/>
      <c r="AA24" s="25"/>
      <c r="AB24" s="7">
        <f>P24+Q24+R24+S24+T24+U24+V24</f>
        <v>6.34</v>
      </c>
      <c r="AC24" s="19">
        <f>W24/2</f>
        <v>0</v>
      </c>
      <c r="AD24" s="6">
        <f>(X24*3)+(Y24*5)+(Z24*5)+(AA24*20)</f>
        <v>0</v>
      </c>
      <c r="AE24" s="20">
        <f>AB24+AC24+AD24</f>
        <v>6.34</v>
      </c>
      <c r="AF24" s="24">
        <v>13.44</v>
      </c>
      <c r="AG24" s="1"/>
      <c r="AH24" s="1"/>
      <c r="AI24" s="1"/>
      <c r="AJ24" s="2">
        <v>5</v>
      </c>
      <c r="AK24" s="2">
        <v>1</v>
      </c>
      <c r="AL24" s="2"/>
      <c r="AM24" s="2"/>
      <c r="AN24" s="2"/>
      <c r="AO24" s="7">
        <f>AF24+AG24+AH24+AI24</f>
        <v>13.44</v>
      </c>
      <c r="AP24" s="19">
        <f>AJ24/2</f>
        <v>2.5</v>
      </c>
      <c r="AQ24" s="6">
        <f>(AK24*3)+(AL24*5)+(AM24*5)+(AN24*20)</f>
        <v>3</v>
      </c>
      <c r="AR24" s="20">
        <f>AO24+AP24+AQ24</f>
        <v>18.94</v>
      </c>
      <c r="AS24" s="24">
        <v>14.86</v>
      </c>
      <c r="AT24" s="1"/>
      <c r="AU24" s="1"/>
      <c r="AV24" s="2">
        <v>4</v>
      </c>
      <c r="AW24" s="2"/>
      <c r="AX24" s="2"/>
      <c r="AY24" s="2"/>
      <c r="AZ24" s="2"/>
      <c r="BA24" s="7">
        <f>AS24+AT24+AU24</f>
        <v>14.86</v>
      </c>
      <c r="BB24" s="19">
        <f>AV24/2</f>
        <v>2</v>
      </c>
      <c r="BC24" s="6">
        <f>(AW24*3)+(AX24*5)+(AY24*5)+(AZ24*20)</f>
        <v>0</v>
      </c>
      <c r="BD24" s="20">
        <f>BA24+BB24+BC24</f>
        <v>16.86</v>
      </c>
      <c r="BE24" s="24">
        <v>4.92</v>
      </c>
      <c r="BF24" s="1"/>
      <c r="BG24" s="1"/>
      <c r="BH24" s="2">
        <v>0</v>
      </c>
      <c r="BI24" s="2"/>
      <c r="BJ24" s="2"/>
      <c r="BK24" s="2"/>
      <c r="BL24" s="2"/>
      <c r="BM24" s="7">
        <f>BE24+BF24+BG24</f>
        <v>4.92</v>
      </c>
      <c r="BN24" s="19">
        <f>BH24/2</f>
        <v>0</v>
      </c>
      <c r="BO24" s="6">
        <f>(BI24*3)+(BJ24*5)+(BK24*5)+(BL24*20)</f>
        <v>0</v>
      </c>
      <c r="BP24" s="20">
        <f>BM24+BN24+BO24</f>
        <v>4.92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21</v>
      </c>
      <c r="B25" s="9" t="s">
        <v>106</v>
      </c>
      <c r="C25" s="9"/>
      <c r="D25" s="10"/>
      <c r="E25" s="10" t="s">
        <v>14</v>
      </c>
      <c r="F25" s="21" t="s">
        <v>18</v>
      </c>
      <c r="G25" s="22">
        <f>IF(AND(OR($G$2="Y",$H$2="Y"),I25&lt;5,J25&lt;5),IF(AND(I25=I24,J25=J24),G24+1,1),"")</f>
      </c>
      <c r="H25" s="17">
        <f>IF(AND($H$2="Y",J25&gt;0,OR(AND(G25=1,G36=10),AND(G25=2,G48=20),AND(G25=3,G57=30),AND(G25=4,G66=40),AND(G25=5,G75=50),AND(G25=6,G84=60),AND(G25=7,G93=70),AND(G25=8,G102=80),AND(G25=9,G111=90),AND(G25=10,G120=100))),VLOOKUP(J25-1,SortLookup!$A$13:$B$16,2,FALSE),"")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2</v>
      </c>
      <c r="K25" s="29">
        <f>L25+M25+N25</f>
        <v>50.85</v>
      </c>
      <c r="L25" s="30">
        <f>AB25+AO25+BA25+BM25+BY25+CJ25+CU25+DF25</f>
        <v>41.85</v>
      </c>
      <c r="M25" s="8">
        <f>AD25+AQ25+BC25+BO25+CA25+CL25+CW25+DH25</f>
        <v>0</v>
      </c>
      <c r="N25" s="31">
        <f>O25/2</f>
        <v>9</v>
      </c>
      <c r="O25" s="32">
        <f>W25+AJ25+AV25+BH25+BT25+CE25+CP25+DA25</f>
        <v>18</v>
      </c>
      <c r="P25" s="24">
        <v>7.21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>P25+Q25+R25+S25+T25+U25+V25</f>
        <v>7.21</v>
      </c>
      <c r="AC25" s="19">
        <f>W25/2</f>
        <v>0.5</v>
      </c>
      <c r="AD25" s="6">
        <f>(X25*3)+(Y25*5)+(Z25*5)+(AA25*20)</f>
        <v>0</v>
      </c>
      <c r="AE25" s="20">
        <f>AB25+AC25+AD25</f>
        <v>7.71</v>
      </c>
      <c r="AF25" s="24">
        <v>16.4</v>
      </c>
      <c r="AG25" s="1"/>
      <c r="AH25" s="1"/>
      <c r="AI25" s="1"/>
      <c r="AJ25" s="2">
        <v>12</v>
      </c>
      <c r="AK25" s="2"/>
      <c r="AL25" s="2"/>
      <c r="AM25" s="2"/>
      <c r="AN25" s="2"/>
      <c r="AO25" s="7">
        <f>AF25+AG25+AH25+AI25</f>
        <v>16.4</v>
      </c>
      <c r="AP25" s="19">
        <f>AJ25/2</f>
        <v>6</v>
      </c>
      <c r="AQ25" s="6">
        <f>(AK25*3)+(AL25*5)+(AM25*5)+(AN25*20)</f>
        <v>0</v>
      </c>
      <c r="AR25" s="20">
        <f>AO25+AP25+AQ25</f>
        <v>22.4</v>
      </c>
      <c r="AS25" s="24">
        <v>12.85</v>
      </c>
      <c r="AT25" s="1"/>
      <c r="AU25" s="1"/>
      <c r="AV25" s="2">
        <v>5</v>
      </c>
      <c r="AW25" s="2"/>
      <c r="AX25" s="2"/>
      <c r="AY25" s="2"/>
      <c r="AZ25" s="2"/>
      <c r="BA25" s="7">
        <f>AS25+AT25+AU25</f>
        <v>12.85</v>
      </c>
      <c r="BB25" s="19">
        <f>AV25/2</f>
        <v>2.5</v>
      </c>
      <c r="BC25" s="6">
        <f>(AW25*3)+(AX25*5)+(AY25*5)+(AZ25*20)</f>
        <v>0</v>
      </c>
      <c r="BD25" s="20">
        <f>BA25+BB25+BC25</f>
        <v>15.35</v>
      </c>
      <c r="BE25" s="24">
        <v>5.39</v>
      </c>
      <c r="BF25" s="1"/>
      <c r="BG25" s="1"/>
      <c r="BH25" s="2">
        <v>0</v>
      </c>
      <c r="BI25" s="2"/>
      <c r="BJ25" s="2"/>
      <c r="BK25" s="2"/>
      <c r="BL25" s="2"/>
      <c r="BM25" s="7">
        <f>BE25+BF25+BG25</f>
        <v>5.39</v>
      </c>
      <c r="BN25" s="19">
        <f>BH25/2</f>
        <v>0</v>
      </c>
      <c r="BO25" s="6">
        <f>(BI25*3)+(BJ25*5)+(BK25*5)+(BL25*20)</f>
        <v>0</v>
      </c>
      <c r="BP25" s="20">
        <f>BM25+BN25+BO25</f>
        <v>5.39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s="73" customFormat="1" ht="12.75">
      <c r="A26" s="52"/>
      <c r="B26" s="53"/>
      <c r="C26" s="53"/>
      <c r="D26" s="54"/>
      <c r="E26" s="54"/>
      <c r="F26" s="55"/>
      <c r="G26" s="56"/>
      <c r="H26" s="57"/>
      <c r="I26" s="58"/>
      <c r="J26" s="59"/>
      <c r="K26" s="60"/>
      <c r="L26" s="61"/>
      <c r="M26" s="62"/>
      <c r="N26" s="63"/>
      <c r="O26" s="64"/>
      <c r="P26" s="65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8"/>
      <c r="AB26" s="69"/>
      <c r="AC26" s="70"/>
      <c r="AD26" s="71"/>
      <c r="AE26" s="72"/>
      <c r="AF26" s="65"/>
      <c r="AG26" s="66"/>
      <c r="AH26" s="66"/>
      <c r="AI26" s="66"/>
      <c r="AJ26" s="67"/>
      <c r="AK26" s="67"/>
      <c r="AL26" s="67"/>
      <c r="AM26" s="67"/>
      <c r="AN26" s="67"/>
      <c r="AO26" s="69"/>
      <c r="AP26" s="70"/>
      <c r="AQ26" s="71"/>
      <c r="AR26" s="72"/>
      <c r="AS26" s="65"/>
      <c r="AT26" s="66"/>
      <c r="AU26" s="66"/>
      <c r="AV26" s="67"/>
      <c r="AW26" s="67"/>
      <c r="AX26" s="67"/>
      <c r="AY26" s="67"/>
      <c r="AZ26" s="67"/>
      <c r="BA26" s="69"/>
      <c r="BB26" s="70"/>
      <c r="BC26" s="71"/>
      <c r="BD26" s="72"/>
      <c r="BE26" s="65"/>
      <c r="BF26" s="66"/>
      <c r="BG26" s="66"/>
      <c r="BH26" s="67"/>
      <c r="BI26" s="67"/>
      <c r="BJ26" s="67"/>
      <c r="BK26" s="67"/>
      <c r="BL26" s="67"/>
      <c r="BM26" s="69"/>
      <c r="BN26" s="70"/>
      <c r="BO26" s="71"/>
      <c r="BP26" s="72"/>
      <c r="BQ26" s="65"/>
      <c r="BR26" s="66"/>
      <c r="BS26" s="66"/>
      <c r="BT26" s="67"/>
      <c r="BU26" s="67"/>
      <c r="BV26" s="67"/>
      <c r="BW26" s="67"/>
      <c r="BX26" s="67"/>
      <c r="BY26" s="69"/>
      <c r="BZ26" s="70"/>
      <c r="CA26" s="71"/>
      <c r="CB26" s="72"/>
      <c r="CC26" s="65"/>
      <c r="CD26" s="66"/>
      <c r="CE26" s="67"/>
      <c r="CF26" s="67"/>
      <c r="CG26" s="67"/>
      <c r="CH26" s="67"/>
      <c r="CI26" s="67"/>
      <c r="CJ26" s="69"/>
      <c r="CK26" s="70"/>
      <c r="CL26" s="71"/>
      <c r="CM26" s="72"/>
      <c r="CN26" s="65"/>
      <c r="CO26" s="66"/>
      <c r="CP26" s="67"/>
      <c r="CQ26" s="67"/>
      <c r="CR26" s="67"/>
      <c r="CS26" s="67"/>
      <c r="CT26" s="67"/>
      <c r="CU26" s="69"/>
      <c r="CV26" s="70"/>
      <c r="CW26" s="71"/>
      <c r="CX26" s="72"/>
      <c r="CY26" s="65"/>
      <c r="CZ26" s="66"/>
      <c r="DA26" s="67"/>
      <c r="DB26" s="67"/>
      <c r="DC26" s="67"/>
      <c r="DD26" s="67"/>
      <c r="DE26" s="67"/>
      <c r="DF26" s="69"/>
      <c r="DG26" s="70"/>
      <c r="DH26" s="71"/>
      <c r="DI26" s="72"/>
    </row>
    <row r="27" spans="1:113" ht="12.75">
      <c r="A27" s="26">
        <v>16</v>
      </c>
      <c r="B27" s="9" t="s">
        <v>101</v>
      </c>
      <c r="C27" s="9"/>
      <c r="D27" s="10"/>
      <c r="E27" s="10" t="s">
        <v>14</v>
      </c>
      <c r="F27" s="21" t="s">
        <v>19</v>
      </c>
      <c r="G27" s="22">
        <f>IF(AND(OR($G$2="Y",$H$2="Y"),I27&lt;5,J27&lt;5),IF(AND(I27=I25,J27=J25),G25+1,1),"")</f>
      </c>
      <c r="H27" s="17">
        <f>IF(AND($H$2="Y",J27&gt;0,OR(AND(G27=1,G37=10),AND(G27=2,G49=20),AND(G27=3,G58=30),AND(G27=4,G67=40),AND(G27=5,G76=50),AND(G27=6,G85=60),AND(G27=7,G94=70),AND(G27=8,G103=80),AND(G27=9,G112=90),AND(G27=10,G121=100))),VLOOKUP(J27-1,SortLookup!$A$13:$B$16,2,FALSE),"")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aca="true" t="shared" si="0" ref="K27:K34">L27+M27+N27</f>
        <v>52.61</v>
      </c>
      <c r="L27" s="30">
        <f aca="true" t="shared" si="1" ref="L27:L34">AB27+AO27+BA27+BM27+BY27+CJ27+CU27+DF27</f>
        <v>44.61</v>
      </c>
      <c r="M27" s="8">
        <f aca="true" t="shared" si="2" ref="M27:M34">AD27+AQ27+BC27+BO27+CA27+CL27+CW27+DH27</f>
        <v>0</v>
      </c>
      <c r="N27" s="31">
        <f aca="true" t="shared" si="3" ref="N27:N34">O27/2</f>
        <v>8</v>
      </c>
      <c r="O27" s="32">
        <f aca="true" t="shared" si="4" ref="O27:O34">W27+AJ27+AV27+BH27+BT27+CE27+CP27+DA27</f>
        <v>16</v>
      </c>
      <c r="P27" s="24">
        <v>9.57</v>
      </c>
      <c r="Q27" s="1"/>
      <c r="R27" s="1"/>
      <c r="S27" s="1"/>
      <c r="T27" s="1"/>
      <c r="U27" s="1"/>
      <c r="V27" s="1"/>
      <c r="W27" s="2">
        <v>0</v>
      </c>
      <c r="X27" s="2"/>
      <c r="Y27" s="2"/>
      <c r="Z27" s="2"/>
      <c r="AA27" s="25"/>
      <c r="AB27" s="7">
        <f aca="true" t="shared" si="5" ref="AB27:AB34">P27+Q27+R27+S27+T27+U27+V27</f>
        <v>9.57</v>
      </c>
      <c r="AC27" s="19">
        <f aca="true" t="shared" si="6" ref="AC27:AC34">W27/2</f>
        <v>0</v>
      </c>
      <c r="AD27" s="6">
        <f aca="true" t="shared" si="7" ref="AD27:AD34">(X27*3)+(Y27*5)+(Z27*5)+(AA27*20)</f>
        <v>0</v>
      </c>
      <c r="AE27" s="20">
        <f aca="true" t="shared" si="8" ref="AE27:AE34">AB27+AC27+AD27</f>
        <v>9.57</v>
      </c>
      <c r="AF27" s="24">
        <v>14.94</v>
      </c>
      <c r="AG27" s="1"/>
      <c r="AH27" s="1"/>
      <c r="AI27" s="1"/>
      <c r="AJ27" s="2">
        <v>7</v>
      </c>
      <c r="AK27" s="2"/>
      <c r="AL27" s="2"/>
      <c r="AM27" s="2"/>
      <c r="AN27" s="2"/>
      <c r="AO27" s="7">
        <f aca="true" t="shared" si="9" ref="AO27:AO34">AF27+AG27+AH27+AI27</f>
        <v>14.94</v>
      </c>
      <c r="AP27" s="19">
        <f aca="true" t="shared" si="10" ref="AP27:AP34">AJ27/2</f>
        <v>3.5</v>
      </c>
      <c r="AQ27" s="6">
        <f aca="true" t="shared" si="11" ref="AQ27:AQ34">(AK27*3)+(AL27*5)+(AM27*5)+(AN27*20)</f>
        <v>0</v>
      </c>
      <c r="AR27" s="20">
        <f aca="true" t="shared" si="12" ref="AR27:AR34">AO27+AP27+AQ27</f>
        <v>18.44</v>
      </c>
      <c r="AS27" s="24">
        <v>9.56</v>
      </c>
      <c r="AT27" s="1"/>
      <c r="AU27" s="1"/>
      <c r="AV27" s="2">
        <v>9</v>
      </c>
      <c r="AW27" s="2"/>
      <c r="AX27" s="2"/>
      <c r="AY27" s="2"/>
      <c r="AZ27" s="2"/>
      <c r="BA27" s="7">
        <f aca="true" t="shared" si="13" ref="BA27:BA34">AS27+AT27+AU27</f>
        <v>9.56</v>
      </c>
      <c r="BB27" s="19">
        <f aca="true" t="shared" si="14" ref="BB27:BB34">AV27/2</f>
        <v>4.5</v>
      </c>
      <c r="BC27" s="6">
        <f aca="true" t="shared" si="15" ref="BC27:BC34">(AW27*3)+(AX27*5)+(AY27*5)+(AZ27*20)</f>
        <v>0</v>
      </c>
      <c r="BD27" s="20">
        <f aca="true" t="shared" si="16" ref="BD27:BD34">BA27+BB27+BC27</f>
        <v>14.06</v>
      </c>
      <c r="BE27" s="24">
        <v>10.54</v>
      </c>
      <c r="BF27" s="1"/>
      <c r="BG27" s="1"/>
      <c r="BH27" s="2">
        <v>0</v>
      </c>
      <c r="BI27" s="2"/>
      <c r="BJ27" s="2"/>
      <c r="BK27" s="2"/>
      <c r="BL27" s="2"/>
      <c r="BM27" s="7">
        <f aca="true" t="shared" si="17" ref="BM27:BM34">BE27+BF27+BG27</f>
        <v>10.54</v>
      </c>
      <c r="BN27" s="19">
        <f aca="true" t="shared" si="18" ref="BN27:BN34">BH27/2</f>
        <v>0</v>
      </c>
      <c r="BO27" s="6">
        <f aca="true" t="shared" si="19" ref="BO27:BO34">(BI27*3)+(BJ27*5)+(BK27*5)+(BL27*20)</f>
        <v>0</v>
      </c>
      <c r="BP27" s="20">
        <f aca="true" t="shared" si="20" ref="BP27:BP34">BM27+BN27+BO27</f>
        <v>10.54</v>
      </c>
      <c r="BQ27" s="24"/>
      <c r="BR27" s="1"/>
      <c r="BS27" s="1"/>
      <c r="BT27" s="2"/>
      <c r="BU27" s="2"/>
      <c r="BV27" s="2"/>
      <c r="BW27" s="2"/>
      <c r="BX27" s="2"/>
      <c r="BY27" s="7">
        <f aca="true" t="shared" si="21" ref="BY27:BY34">BQ27+BR27+BS27</f>
        <v>0</v>
      </c>
      <c r="BZ27" s="19">
        <f aca="true" t="shared" si="22" ref="BZ27:BZ34">BT27/2</f>
        <v>0</v>
      </c>
      <c r="CA27" s="6">
        <f aca="true" t="shared" si="23" ref="CA27:CA34">(BU27*3)+(BV27*5)+(BW27*5)+(BX27*20)</f>
        <v>0</v>
      </c>
      <c r="CB27" s="20">
        <f aca="true" t="shared" si="24" ref="CB27:CB34">BY27+BZ27+CA27</f>
        <v>0</v>
      </c>
      <c r="CC27" s="24"/>
      <c r="CD27" s="1"/>
      <c r="CE27" s="2"/>
      <c r="CF27" s="2"/>
      <c r="CG27" s="2"/>
      <c r="CH27" s="2"/>
      <c r="CI27" s="2"/>
      <c r="CJ27" s="7">
        <f aca="true" t="shared" si="25" ref="CJ27:CJ34">CC27+CD27</f>
        <v>0</v>
      </c>
      <c r="CK27" s="19">
        <f aca="true" t="shared" si="26" ref="CK27:CK34">CE27/2</f>
        <v>0</v>
      </c>
      <c r="CL27" s="6">
        <f aca="true" t="shared" si="27" ref="CL27:CL34">(CF27*3)+(CG27*5)+(CH27*5)+(CI27*20)</f>
        <v>0</v>
      </c>
      <c r="CM27" s="20">
        <f aca="true" t="shared" si="28" ref="CM27:CM34">CJ27+CK27+CL27</f>
        <v>0</v>
      </c>
      <c r="CN27" s="24"/>
      <c r="CO27" s="1"/>
      <c r="CP27" s="2"/>
      <c r="CQ27" s="2"/>
      <c r="CR27" s="2"/>
      <c r="CS27" s="2"/>
      <c r="CT27" s="2"/>
      <c r="CU27" s="7">
        <f aca="true" t="shared" si="29" ref="CU27:CU34">CN27+CO27</f>
        <v>0</v>
      </c>
      <c r="CV27" s="19">
        <f aca="true" t="shared" si="30" ref="CV27:CV34">CP27/2</f>
        <v>0</v>
      </c>
      <c r="CW27" s="6">
        <f aca="true" t="shared" si="31" ref="CW27:CW34">(CQ27*3)+(CR27*5)+(CS27*5)+(CT27*20)</f>
        <v>0</v>
      </c>
      <c r="CX27" s="20">
        <f aca="true" t="shared" si="32" ref="CX27:CX34">CU27+CV27+CW27</f>
        <v>0</v>
      </c>
      <c r="CY27" s="24"/>
      <c r="CZ27" s="1"/>
      <c r="DA27" s="2"/>
      <c r="DB27" s="2"/>
      <c r="DC27" s="2"/>
      <c r="DD27" s="2"/>
      <c r="DE27" s="2"/>
      <c r="DF27" s="7">
        <f aca="true" t="shared" si="33" ref="DF27:DF34">CY27+CZ27</f>
        <v>0</v>
      </c>
      <c r="DG27" s="19">
        <f aca="true" t="shared" si="34" ref="DG27:DG34">DA27/2</f>
        <v>0</v>
      </c>
      <c r="DH27" s="6">
        <f aca="true" t="shared" si="35" ref="DH27:DH34">(DB27*3)+(DC27*5)+(DD27*5)+(DE27*20)</f>
        <v>0</v>
      </c>
      <c r="DI27" s="20">
        <f aca="true" t="shared" si="36" ref="DI27:DI34">DF27+DG27+DH27</f>
        <v>0</v>
      </c>
    </row>
    <row r="28" spans="1:113" ht="12.75">
      <c r="A28" s="26">
        <v>14</v>
      </c>
      <c r="B28" s="9" t="s">
        <v>99</v>
      </c>
      <c r="C28" s="9"/>
      <c r="D28" s="10"/>
      <c r="E28" s="10" t="s">
        <v>14</v>
      </c>
      <c r="F28" s="21" t="s">
        <v>19</v>
      </c>
      <c r="G28" s="22">
        <f aca="true" t="shared" si="37" ref="G28:G34">IF(AND(OR($G$2="Y",$H$2="Y"),I28&lt;5,J28&lt;5),IF(AND(I28=I27,J28=J27),G27+1,1),"")</f>
      </c>
      <c r="H28" s="17">
        <f>IF(AND($H$2="Y",J28&gt;0,OR(AND(G28=1,G38=10),AND(G28=2,G50=20),AND(G28=3,G59=30),AND(G28=4,G68=40),AND(G28=5,G77=50),AND(G28=6,G86=60),AND(G28=7,G95=70),AND(G28=8,G104=80),AND(G28=9,G113=90),AND(G28=10,G122=100))),VLOOKUP(J28-1,SortLookup!$A$13:$B$16,2,FALSE),"")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53.02</v>
      </c>
      <c r="L28" s="30">
        <f t="shared" si="1"/>
        <v>43.52</v>
      </c>
      <c r="M28" s="8">
        <f t="shared" si="2"/>
        <v>0</v>
      </c>
      <c r="N28" s="31">
        <f t="shared" si="3"/>
        <v>9.5</v>
      </c>
      <c r="O28" s="32">
        <f t="shared" si="4"/>
        <v>19</v>
      </c>
      <c r="P28" s="24">
        <v>7.17</v>
      </c>
      <c r="Q28" s="1"/>
      <c r="R28" s="1"/>
      <c r="S28" s="1"/>
      <c r="T28" s="1"/>
      <c r="U28" s="1"/>
      <c r="V28" s="1"/>
      <c r="W28" s="2">
        <v>0</v>
      </c>
      <c r="X28" s="2"/>
      <c r="Y28" s="2"/>
      <c r="Z28" s="2"/>
      <c r="AA28" s="25"/>
      <c r="AB28" s="7">
        <f t="shared" si="5"/>
        <v>7.17</v>
      </c>
      <c r="AC28" s="19">
        <f t="shared" si="6"/>
        <v>0</v>
      </c>
      <c r="AD28" s="6">
        <f t="shared" si="7"/>
        <v>0</v>
      </c>
      <c r="AE28" s="20">
        <f t="shared" si="8"/>
        <v>7.17</v>
      </c>
      <c r="AF28" s="24">
        <v>12.29</v>
      </c>
      <c r="AG28" s="1"/>
      <c r="AH28" s="1"/>
      <c r="AI28" s="1"/>
      <c r="AJ28" s="2">
        <v>11</v>
      </c>
      <c r="AK28" s="2"/>
      <c r="AL28" s="2"/>
      <c r="AM28" s="2"/>
      <c r="AN28" s="2"/>
      <c r="AO28" s="7">
        <f t="shared" si="9"/>
        <v>12.29</v>
      </c>
      <c r="AP28" s="19">
        <f t="shared" si="10"/>
        <v>5.5</v>
      </c>
      <c r="AQ28" s="6">
        <f t="shared" si="11"/>
        <v>0</v>
      </c>
      <c r="AR28" s="20">
        <f t="shared" si="12"/>
        <v>17.79</v>
      </c>
      <c r="AS28" s="24">
        <v>17.64</v>
      </c>
      <c r="AT28" s="1"/>
      <c r="AU28" s="1"/>
      <c r="AV28" s="2">
        <v>8</v>
      </c>
      <c r="AW28" s="2"/>
      <c r="AX28" s="2"/>
      <c r="AY28" s="2"/>
      <c r="AZ28" s="2"/>
      <c r="BA28" s="7">
        <f t="shared" si="13"/>
        <v>17.64</v>
      </c>
      <c r="BB28" s="19">
        <f t="shared" si="14"/>
        <v>4</v>
      </c>
      <c r="BC28" s="6">
        <f t="shared" si="15"/>
        <v>0</v>
      </c>
      <c r="BD28" s="20">
        <f t="shared" si="16"/>
        <v>21.64</v>
      </c>
      <c r="BE28" s="24">
        <v>6.42</v>
      </c>
      <c r="BF28" s="1"/>
      <c r="BG28" s="1"/>
      <c r="BH28" s="2">
        <v>0</v>
      </c>
      <c r="BI28" s="2"/>
      <c r="BJ28" s="2"/>
      <c r="BK28" s="2"/>
      <c r="BL28" s="2"/>
      <c r="BM28" s="7">
        <f t="shared" si="17"/>
        <v>6.42</v>
      </c>
      <c r="BN28" s="19">
        <f t="shared" si="18"/>
        <v>0</v>
      </c>
      <c r="BO28" s="6">
        <f t="shared" si="19"/>
        <v>0</v>
      </c>
      <c r="BP28" s="20">
        <f t="shared" si="20"/>
        <v>6.42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25</v>
      </c>
      <c r="B29" s="9" t="s">
        <v>110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IF(AND($H$2="Y",J29&gt;0,OR(AND(G29=1,G40=10),AND(G29=2,G51=20),AND(G29=3,G60=30),AND(G29=4,G69=40),AND(G29=5,G78=50),AND(G29=6,G87=60),AND(G29=7,G96=70),AND(G29=8,G105=80),AND(G29=9,G114=90),AND(G29=10,G123=100))),VLOOKUP(J29-1,SortLookup!$A$13:$B$16,2,FALSE),"")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54.23</v>
      </c>
      <c r="L29" s="30">
        <f t="shared" si="1"/>
        <v>44.23</v>
      </c>
      <c r="M29" s="8">
        <f t="shared" si="2"/>
        <v>0</v>
      </c>
      <c r="N29" s="31">
        <f t="shared" si="3"/>
        <v>10</v>
      </c>
      <c r="O29" s="32">
        <f t="shared" si="4"/>
        <v>20</v>
      </c>
      <c r="P29" s="24">
        <v>10.43</v>
      </c>
      <c r="Q29" s="1"/>
      <c r="R29" s="1"/>
      <c r="S29" s="1"/>
      <c r="T29" s="1"/>
      <c r="U29" s="1"/>
      <c r="V29" s="1"/>
      <c r="W29" s="2">
        <v>5</v>
      </c>
      <c r="X29" s="2"/>
      <c r="Y29" s="2"/>
      <c r="Z29" s="2"/>
      <c r="AA29" s="25"/>
      <c r="AB29" s="7">
        <f t="shared" si="5"/>
        <v>10.43</v>
      </c>
      <c r="AC29" s="19">
        <f t="shared" si="6"/>
        <v>2.5</v>
      </c>
      <c r="AD29" s="6">
        <f t="shared" si="7"/>
        <v>0</v>
      </c>
      <c r="AE29" s="20">
        <f t="shared" si="8"/>
        <v>12.93</v>
      </c>
      <c r="AF29" s="24">
        <v>14.28</v>
      </c>
      <c r="AG29" s="1"/>
      <c r="AH29" s="1"/>
      <c r="AI29" s="1"/>
      <c r="AJ29" s="2">
        <v>5</v>
      </c>
      <c r="AK29" s="2"/>
      <c r="AL29" s="2"/>
      <c r="AM29" s="2"/>
      <c r="AN29" s="2"/>
      <c r="AO29" s="7">
        <f t="shared" si="9"/>
        <v>14.28</v>
      </c>
      <c r="AP29" s="19">
        <f t="shared" si="10"/>
        <v>2.5</v>
      </c>
      <c r="AQ29" s="6">
        <f t="shared" si="11"/>
        <v>0</v>
      </c>
      <c r="AR29" s="20">
        <f t="shared" si="12"/>
        <v>16.78</v>
      </c>
      <c r="AS29" s="24">
        <v>10.62</v>
      </c>
      <c r="AT29" s="1"/>
      <c r="AU29" s="1"/>
      <c r="AV29" s="2">
        <v>10</v>
      </c>
      <c r="AW29" s="2"/>
      <c r="AX29" s="2"/>
      <c r="AY29" s="2"/>
      <c r="AZ29" s="2"/>
      <c r="BA29" s="7">
        <f t="shared" si="13"/>
        <v>10.62</v>
      </c>
      <c r="BB29" s="19">
        <f t="shared" si="14"/>
        <v>5</v>
      </c>
      <c r="BC29" s="6">
        <f t="shared" si="15"/>
        <v>0</v>
      </c>
      <c r="BD29" s="20">
        <f t="shared" si="16"/>
        <v>15.62</v>
      </c>
      <c r="BE29" s="24">
        <v>8.9</v>
      </c>
      <c r="BF29" s="1"/>
      <c r="BG29" s="1"/>
      <c r="BH29" s="2">
        <v>0</v>
      </c>
      <c r="BI29" s="2"/>
      <c r="BJ29" s="2"/>
      <c r="BK29" s="2"/>
      <c r="BL29" s="2"/>
      <c r="BM29" s="7">
        <f t="shared" si="17"/>
        <v>8.9</v>
      </c>
      <c r="BN29" s="19">
        <f t="shared" si="18"/>
        <v>0</v>
      </c>
      <c r="BO29" s="6">
        <f t="shared" si="19"/>
        <v>0</v>
      </c>
      <c r="BP29" s="20">
        <f t="shared" si="20"/>
        <v>8.9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10</v>
      </c>
      <c r="B30" s="9" t="s">
        <v>95</v>
      </c>
      <c r="C30" s="9"/>
      <c r="D30" s="10"/>
      <c r="E30" s="10" t="s">
        <v>14</v>
      </c>
      <c r="F30" s="21" t="s">
        <v>19</v>
      </c>
      <c r="G30" s="22">
        <f t="shared" si="37"/>
      </c>
      <c r="H30" s="17">
        <f>IF(AND($H$2="Y",J30&gt;0,OR(AND(G30=1,G41=10),AND(G30=2,G52=20),AND(G30=3,G61=30),AND(G30=4,G70=40),AND(G30=5,G79=50),AND(G30=6,G88=60),AND(G30=7,G97=70),AND(G30=8,G106=80),AND(G30=9,G115=90),AND(G30=10,G124=100))),VLOOKUP(J30-1,SortLookup!$A$13:$B$16,2,FALSE),"")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0"/>
        <v>54.82</v>
      </c>
      <c r="L30" s="30">
        <f t="shared" si="1"/>
        <v>51.82</v>
      </c>
      <c r="M30" s="8">
        <f t="shared" si="2"/>
        <v>0</v>
      </c>
      <c r="N30" s="31">
        <f t="shared" si="3"/>
        <v>3</v>
      </c>
      <c r="O30" s="32">
        <f t="shared" si="4"/>
        <v>6</v>
      </c>
      <c r="P30" s="24">
        <v>7.7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 t="shared" si="5"/>
        <v>7.7</v>
      </c>
      <c r="AC30" s="19">
        <f t="shared" si="6"/>
        <v>0</v>
      </c>
      <c r="AD30" s="6">
        <f t="shared" si="7"/>
        <v>0</v>
      </c>
      <c r="AE30" s="20">
        <f t="shared" si="8"/>
        <v>7.7</v>
      </c>
      <c r="AF30" s="24">
        <v>16.05</v>
      </c>
      <c r="AG30" s="1"/>
      <c r="AH30" s="1"/>
      <c r="AI30" s="1"/>
      <c r="AJ30" s="2">
        <v>0</v>
      </c>
      <c r="AK30" s="2"/>
      <c r="AL30" s="2"/>
      <c r="AM30" s="2"/>
      <c r="AN30" s="2"/>
      <c r="AO30" s="7">
        <f t="shared" si="9"/>
        <v>16.05</v>
      </c>
      <c r="AP30" s="19">
        <f t="shared" si="10"/>
        <v>0</v>
      </c>
      <c r="AQ30" s="6">
        <f t="shared" si="11"/>
        <v>0</v>
      </c>
      <c r="AR30" s="20">
        <f t="shared" si="12"/>
        <v>16.05</v>
      </c>
      <c r="AS30" s="24">
        <v>20.37</v>
      </c>
      <c r="AT30" s="1"/>
      <c r="AU30" s="1"/>
      <c r="AV30" s="2">
        <v>6</v>
      </c>
      <c r="AW30" s="2"/>
      <c r="AX30" s="2"/>
      <c r="AY30" s="2"/>
      <c r="AZ30" s="2"/>
      <c r="BA30" s="7">
        <f t="shared" si="13"/>
        <v>20.37</v>
      </c>
      <c r="BB30" s="19">
        <f t="shared" si="14"/>
        <v>3</v>
      </c>
      <c r="BC30" s="6">
        <f t="shared" si="15"/>
        <v>0</v>
      </c>
      <c r="BD30" s="20">
        <f t="shared" si="16"/>
        <v>23.37</v>
      </c>
      <c r="BE30" s="24">
        <v>7.7</v>
      </c>
      <c r="BF30" s="1"/>
      <c r="BG30" s="1"/>
      <c r="BH30" s="2">
        <v>0</v>
      </c>
      <c r="BI30" s="2"/>
      <c r="BJ30" s="2"/>
      <c r="BK30" s="2"/>
      <c r="BL30" s="2"/>
      <c r="BM30" s="7">
        <f t="shared" si="17"/>
        <v>7.7</v>
      </c>
      <c r="BN30" s="19">
        <f t="shared" si="18"/>
        <v>0</v>
      </c>
      <c r="BO30" s="6">
        <f t="shared" si="19"/>
        <v>0</v>
      </c>
      <c r="BP30" s="20">
        <f t="shared" si="20"/>
        <v>7.7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ht="12.75">
      <c r="A31" s="26">
        <v>13</v>
      </c>
      <c r="B31" s="9" t="s">
        <v>98</v>
      </c>
      <c r="C31" s="9"/>
      <c r="D31" s="10"/>
      <c r="E31" s="10" t="s">
        <v>14</v>
      </c>
      <c r="F31" s="21" t="s">
        <v>19</v>
      </c>
      <c r="G31" s="22">
        <f t="shared" si="37"/>
      </c>
      <c r="H31" s="17">
        <f>IF(AND($H$2="Y",J31&gt;0,OR(AND(G31=1,G43=10),AND(G31=2,G53=20),AND(G31=3,G62=30),AND(G31=4,G71=40),AND(G31=5,G80=50),AND(G31=6,G89=60),AND(G31=7,G98=70),AND(G31=8,G107=80),AND(G31=9,G116=90),AND(G31=10,G125=100))),VLOOKUP(J31-1,SortLookup!$A$13:$B$16,2,FALSE),"")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0"/>
        <v>55.29</v>
      </c>
      <c r="L31" s="30">
        <f t="shared" si="1"/>
        <v>38.79</v>
      </c>
      <c r="M31" s="8">
        <f t="shared" si="2"/>
        <v>5</v>
      </c>
      <c r="N31" s="31">
        <f t="shared" si="3"/>
        <v>11.5</v>
      </c>
      <c r="O31" s="32">
        <f t="shared" si="4"/>
        <v>23</v>
      </c>
      <c r="P31" s="24">
        <v>8.43</v>
      </c>
      <c r="Q31" s="1"/>
      <c r="R31" s="1"/>
      <c r="S31" s="1"/>
      <c r="T31" s="1"/>
      <c r="U31" s="1"/>
      <c r="V31" s="1"/>
      <c r="W31" s="2">
        <v>5</v>
      </c>
      <c r="X31" s="2"/>
      <c r="Y31" s="2"/>
      <c r="Z31" s="2">
        <v>1</v>
      </c>
      <c r="AA31" s="25"/>
      <c r="AB31" s="7">
        <f t="shared" si="5"/>
        <v>8.43</v>
      </c>
      <c r="AC31" s="19">
        <f t="shared" si="6"/>
        <v>2.5</v>
      </c>
      <c r="AD31" s="6">
        <f t="shared" si="7"/>
        <v>5</v>
      </c>
      <c r="AE31" s="20">
        <f t="shared" si="8"/>
        <v>15.93</v>
      </c>
      <c r="AF31" s="24">
        <v>15.66</v>
      </c>
      <c r="AG31" s="1"/>
      <c r="AH31" s="1"/>
      <c r="AI31" s="1"/>
      <c r="AJ31" s="2">
        <v>7</v>
      </c>
      <c r="AK31" s="2"/>
      <c r="AL31" s="2"/>
      <c r="AM31" s="2"/>
      <c r="AN31" s="2"/>
      <c r="AO31" s="7">
        <f t="shared" si="9"/>
        <v>15.66</v>
      </c>
      <c r="AP31" s="19">
        <f t="shared" si="10"/>
        <v>3.5</v>
      </c>
      <c r="AQ31" s="6">
        <f t="shared" si="11"/>
        <v>0</v>
      </c>
      <c r="AR31" s="20">
        <f t="shared" si="12"/>
        <v>19.16</v>
      </c>
      <c r="AS31" s="24">
        <v>7.61</v>
      </c>
      <c r="AT31" s="1"/>
      <c r="AU31" s="1"/>
      <c r="AV31" s="2">
        <v>11</v>
      </c>
      <c r="AW31" s="2"/>
      <c r="AX31" s="2"/>
      <c r="AY31" s="2"/>
      <c r="AZ31" s="2"/>
      <c r="BA31" s="7">
        <f t="shared" si="13"/>
        <v>7.61</v>
      </c>
      <c r="BB31" s="19">
        <f t="shared" si="14"/>
        <v>5.5</v>
      </c>
      <c r="BC31" s="6">
        <f t="shared" si="15"/>
        <v>0</v>
      </c>
      <c r="BD31" s="20">
        <f t="shared" si="16"/>
        <v>13.11</v>
      </c>
      <c r="BE31" s="24">
        <v>7.09</v>
      </c>
      <c r="BF31" s="1"/>
      <c r="BG31" s="1"/>
      <c r="BH31" s="2">
        <v>0</v>
      </c>
      <c r="BI31" s="2"/>
      <c r="BJ31" s="2"/>
      <c r="BK31" s="2"/>
      <c r="BL31" s="2"/>
      <c r="BM31" s="7">
        <f t="shared" si="17"/>
        <v>7.09</v>
      </c>
      <c r="BN31" s="19">
        <f t="shared" si="18"/>
        <v>0</v>
      </c>
      <c r="BO31" s="6">
        <f t="shared" si="19"/>
        <v>0</v>
      </c>
      <c r="BP31" s="20">
        <f t="shared" si="20"/>
        <v>7.09</v>
      </c>
      <c r="BQ31" s="24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</row>
    <row r="32" spans="1:113" ht="12.75">
      <c r="A32" s="26">
        <v>17</v>
      </c>
      <c r="B32" s="9" t="s">
        <v>102</v>
      </c>
      <c r="C32" s="9"/>
      <c r="D32" s="10"/>
      <c r="E32" s="10" t="s">
        <v>14</v>
      </c>
      <c r="F32" s="21" t="s">
        <v>19</v>
      </c>
      <c r="G32" s="22">
        <f t="shared" si="37"/>
      </c>
      <c r="H32" s="17">
        <f>IF(AND($H$2="Y",J32&gt;0,OR(AND(G32=1,G45=10),AND(G32=2,G54=20),AND(G32=3,G63=30),AND(G32=4,G72=40),AND(G32=5,G81=50),AND(G32=6,G90=60),AND(G32=7,G99=70),AND(G32=8,G108=80),AND(G32=9,G117=90),AND(G32=10,G126=100))),VLOOKUP(J32-1,SortLookup!$A$13:$B$16,2,FALSE),"")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0"/>
        <v>60.12</v>
      </c>
      <c r="L32" s="30">
        <f t="shared" si="1"/>
        <v>58.62</v>
      </c>
      <c r="M32" s="8">
        <f t="shared" si="2"/>
        <v>0</v>
      </c>
      <c r="N32" s="31">
        <f t="shared" si="3"/>
        <v>1.5</v>
      </c>
      <c r="O32" s="32">
        <f t="shared" si="4"/>
        <v>3</v>
      </c>
      <c r="P32" s="24">
        <v>22.9</v>
      </c>
      <c r="Q32" s="1"/>
      <c r="R32" s="1"/>
      <c r="S32" s="1"/>
      <c r="T32" s="1"/>
      <c r="U32" s="1"/>
      <c r="V32" s="1"/>
      <c r="W32" s="2">
        <v>0</v>
      </c>
      <c r="X32" s="2"/>
      <c r="Y32" s="2"/>
      <c r="Z32" s="2"/>
      <c r="AA32" s="25"/>
      <c r="AB32" s="7">
        <f t="shared" si="5"/>
        <v>22.9</v>
      </c>
      <c r="AC32" s="19">
        <f t="shared" si="6"/>
        <v>0</v>
      </c>
      <c r="AD32" s="6">
        <f t="shared" si="7"/>
        <v>0</v>
      </c>
      <c r="AE32" s="20">
        <f t="shared" si="8"/>
        <v>22.9</v>
      </c>
      <c r="AF32" s="24">
        <v>16.98</v>
      </c>
      <c r="AG32" s="1"/>
      <c r="AH32" s="1"/>
      <c r="AI32" s="1"/>
      <c r="AJ32" s="2">
        <v>2</v>
      </c>
      <c r="AK32" s="2"/>
      <c r="AL32" s="2"/>
      <c r="AM32" s="2"/>
      <c r="AN32" s="2"/>
      <c r="AO32" s="7">
        <f t="shared" si="9"/>
        <v>16.98</v>
      </c>
      <c r="AP32" s="19">
        <f t="shared" si="10"/>
        <v>1</v>
      </c>
      <c r="AQ32" s="6">
        <f t="shared" si="11"/>
        <v>0</v>
      </c>
      <c r="AR32" s="20">
        <f t="shared" si="12"/>
        <v>17.98</v>
      </c>
      <c r="AS32" s="24">
        <v>11.41</v>
      </c>
      <c r="AT32" s="1"/>
      <c r="AU32" s="1"/>
      <c r="AV32" s="2">
        <v>1</v>
      </c>
      <c r="AW32" s="2"/>
      <c r="AX32" s="2"/>
      <c r="AY32" s="2"/>
      <c r="AZ32" s="2"/>
      <c r="BA32" s="7">
        <f t="shared" si="13"/>
        <v>11.41</v>
      </c>
      <c r="BB32" s="19">
        <f t="shared" si="14"/>
        <v>0.5</v>
      </c>
      <c r="BC32" s="6">
        <f t="shared" si="15"/>
        <v>0</v>
      </c>
      <c r="BD32" s="20">
        <f t="shared" si="16"/>
        <v>11.91</v>
      </c>
      <c r="BE32" s="24">
        <v>7.33</v>
      </c>
      <c r="BF32" s="1"/>
      <c r="BG32" s="1"/>
      <c r="BH32" s="2">
        <v>0</v>
      </c>
      <c r="BI32" s="2"/>
      <c r="BJ32" s="2"/>
      <c r="BK32" s="2"/>
      <c r="BL32" s="2"/>
      <c r="BM32" s="7">
        <f t="shared" si="17"/>
        <v>7.33</v>
      </c>
      <c r="BN32" s="19">
        <f t="shared" si="18"/>
        <v>0</v>
      </c>
      <c r="BO32" s="6">
        <f t="shared" si="19"/>
        <v>0</v>
      </c>
      <c r="BP32" s="20">
        <f t="shared" si="20"/>
        <v>7.33</v>
      </c>
      <c r="BQ32" s="24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</row>
    <row r="33" spans="1:113" ht="12.75">
      <c r="A33" s="26">
        <v>15</v>
      </c>
      <c r="B33" s="9" t="s">
        <v>100</v>
      </c>
      <c r="C33" s="9"/>
      <c r="D33" s="10"/>
      <c r="E33" s="10" t="s">
        <v>14</v>
      </c>
      <c r="F33" s="21" t="s">
        <v>19</v>
      </c>
      <c r="G33" s="22">
        <f t="shared" si="37"/>
      </c>
      <c r="H33" s="17">
        <f>IF(AND($H$2="Y",J33&gt;0,OR(AND(G33=1,G46=10),AND(G33=2,G55=20),AND(G33=3,G64=30),AND(G33=4,G73=40),AND(G33=5,G82=50),AND(G33=6,G91=60),AND(G33=7,G100=70),AND(G33=8,G109=80),AND(G33=9,G118=90),AND(G33=10,G127=100))),VLOOKUP(J33-1,SortLookup!$A$13:$B$16,2,FALSE),"")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3</v>
      </c>
      <c r="K33" s="29">
        <f t="shared" si="0"/>
        <v>60.55</v>
      </c>
      <c r="L33" s="30">
        <f t="shared" si="1"/>
        <v>48.55</v>
      </c>
      <c r="M33" s="8">
        <f t="shared" si="2"/>
        <v>5</v>
      </c>
      <c r="N33" s="31">
        <f t="shared" si="3"/>
        <v>7</v>
      </c>
      <c r="O33" s="32">
        <f t="shared" si="4"/>
        <v>14</v>
      </c>
      <c r="P33" s="24">
        <v>11.2</v>
      </c>
      <c r="Q33" s="1"/>
      <c r="R33" s="1"/>
      <c r="S33" s="1"/>
      <c r="T33" s="1"/>
      <c r="U33" s="1"/>
      <c r="V33" s="1"/>
      <c r="W33" s="2">
        <v>0</v>
      </c>
      <c r="X33" s="2"/>
      <c r="Y33" s="2"/>
      <c r="Z33" s="2">
        <v>1</v>
      </c>
      <c r="AA33" s="25"/>
      <c r="AB33" s="7">
        <f t="shared" si="5"/>
        <v>11.2</v>
      </c>
      <c r="AC33" s="19">
        <f t="shared" si="6"/>
        <v>0</v>
      </c>
      <c r="AD33" s="6">
        <f t="shared" si="7"/>
        <v>5</v>
      </c>
      <c r="AE33" s="20">
        <f t="shared" si="8"/>
        <v>16.2</v>
      </c>
      <c r="AF33" s="24">
        <v>14.46</v>
      </c>
      <c r="AG33" s="1"/>
      <c r="AH33" s="1"/>
      <c r="AI33" s="1"/>
      <c r="AJ33" s="2">
        <v>5</v>
      </c>
      <c r="AK33" s="2"/>
      <c r="AL33" s="2"/>
      <c r="AM33" s="2"/>
      <c r="AN33" s="2"/>
      <c r="AO33" s="7">
        <f t="shared" si="9"/>
        <v>14.46</v>
      </c>
      <c r="AP33" s="19">
        <f t="shared" si="10"/>
        <v>2.5</v>
      </c>
      <c r="AQ33" s="6">
        <f t="shared" si="11"/>
        <v>0</v>
      </c>
      <c r="AR33" s="20">
        <f t="shared" si="12"/>
        <v>16.96</v>
      </c>
      <c r="AS33" s="24">
        <v>15.11</v>
      </c>
      <c r="AT33" s="1"/>
      <c r="AU33" s="1"/>
      <c r="AV33" s="2">
        <v>9</v>
      </c>
      <c r="AW33" s="2"/>
      <c r="AX33" s="2"/>
      <c r="AY33" s="2"/>
      <c r="AZ33" s="2"/>
      <c r="BA33" s="7">
        <f t="shared" si="13"/>
        <v>15.11</v>
      </c>
      <c r="BB33" s="19">
        <f t="shared" si="14"/>
        <v>4.5</v>
      </c>
      <c r="BC33" s="6">
        <f t="shared" si="15"/>
        <v>0</v>
      </c>
      <c r="BD33" s="20">
        <f t="shared" si="16"/>
        <v>19.61</v>
      </c>
      <c r="BE33" s="24">
        <v>7.78</v>
      </c>
      <c r="BF33" s="1"/>
      <c r="BG33" s="1"/>
      <c r="BH33" s="2">
        <v>0</v>
      </c>
      <c r="BI33" s="2"/>
      <c r="BJ33" s="2"/>
      <c r="BK33" s="2"/>
      <c r="BL33" s="2"/>
      <c r="BM33" s="7">
        <f t="shared" si="17"/>
        <v>7.78</v>
      </c>
      <c r="BN33" s="19">
        <f t="shared" si="18"/>
        <v>0</v>
      </c>
      <c r="BO33" s="6">
        <f t="shared" si="19"/>
        <v>0</v>
      </c>
      <c r="BP33" s="20">
        <f t="shared" si="20"/>
        <v>7.78</v>
      </c>
      <c r="BQ33" s="24"/>
      <c r="BR33" s="1"/>
      <c r="BS33" s="1"/>
      <c r="BT33" s="2"/>
      <c r="BU33" s="2"/>
      <c r="BV33" s="2"/>
      <c r="BW33" s="2"/>
      <c r="BX33" s="2"/>
      <c r="BY33" s="7">
        <f t="shared" si="21"/>
        <v>0</v>
      </c>
      <c r="BZ33" s="19">
        <f t="shared" si="22"/>
        <v>0</v>
      </c>
      <c r="CA33" s="6">
        <f t="shared" si="23"/>
        <v>0</v>
      </c>
      <c r="CB33" s="20">
        <f t="shared" si="24"/>
        <v>0</v>
      </c>
      <c r="CC33" s="24"/>
      <c r="CD33" s="1"/>
      <c r="CE33" s="2"/>
      <c r="CF33" s="2"/>
      <c r="CG33" s="2"/>
      <c r="CH33" s="2"/>
      <c r="CI33" s="2"/>
      <c r="CJ33" s="7">
        <f t="shared" si="25"/>
        <v>0</v>
      </c>
      <c r="CK33" s="19">
        <f t="shared" si="26"/>
        <v>0</v>
      </c>
      <c r="CL33" s="6">
        <f t="shared" si="27"/>
        <v>0</v>
      </c>
      <c r="CM33" s="20">
        <f t="shared" si="28"/>
        <v>0</v>
      </c>
      <c r="CN33" s="24"/>
      <c r="CO33" s="1"/>
      <c r="CP33" s="2"/>
      <c r="CQ33" s="2"/>
      <c r="CR33" s="2"/>
      <c r="CS33" s="2"/>
      <c r="CT33" s="2"/>
      <c r="CU33" s="7">
        <f t="shared" si="29"/>
        <v>0</v>
      </c>
      <c r="CV33" s="19">
        <f t="shared" si="30"/>
        <v>0</v>
      </c>
      <c r="CW33" s="6">
        <f t="shared" si="31"/>
        <v>0</v>
      </c>
      <c r="CX33" s="20">
        <f t="shared" si="32"/>
        <v>0</v>
      </c>
      <c r="CY33" s="24"/>
      <c r="CZ33" s="1"/>
      <c r="DA33" s="2"/>
      <c r="DB33" s="2"/>
      <c r="DC33" s="2"/>
      <c r="DD33" s="2"/>
      <c r="DE33" s="2"/>
      <c r="DF33" s="7">
        <f t="shared" si="33"/>
        <v>0</v>
      </c>
      <c r="DG33" s="19">
        <f t="shared" si="34"/>
        <v>0</v>
      </c>
      <c r="DH33" s="6">
        <f t="shared" si="35"/>
        <v>0</v>
      </c>
      <c r="DI33" s="20">
        <f t="shared" si="36"/>
        <v>0</v>
      </c>
    </row>
    <row r="34" spans="1:113" ht="12.75">
      <c r="A34" s="26">
        <v>30</v>
      </c>
      <c r="B34" s="9" t="s">
        <v>115</v>
      </c>
      <c r="C34" s="9"/>
      <c r="D34" s="10"/>
      <c r="E34" s="10" t="s">
        <v>14</v>
      </c>
      <c r="F34" s="21" t="s">
        <v>19</v>
      </c>
      <c r="G34" s="22">
        <f t="shared" si="37"/>
      </c>
      <c r="H34" s="17">
        <f>IF(AND($H$2="Y",J34&gt;0,OR(AND(G34=1,G47=10),AND(G34=2,G56=20),AND(G34=3,G65=30),AND(G34=4,G74=40),AND(G34=5,G83=50),AND(G34=6,G92=60),AND(G34=7,G101=70),AND(G34=8,G110=80),AND(G34=9,G119=90),AND(G34=10,G128=100))),VLOOKUP(J34-1,SortLookup!$A$13:$B$16,2,FALSE),"")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3</v>
      </c>
      <c r="K34" s="29">
        <f t="shared" si="0"/>
        <v>62.05</v>
      </c>
      <c r="L34" s="30">
        <f t="shared" si="1"/>
        <v>49.05</v>
      </c>
      <c r="M34" s="8">
        <f t="shared" si="2"/>
        <v>5</v>
      </c>
      <c r="N34" s="31">
        <f t="shared" si="3"/>
        <v>8</v>
      </c>
      <c r="O34" s="32">
        <f t="shared" si="4"/>
        <v>16</v>
      </c>
      <c r="P34" s="24">
        <v>8.58</v>
      </c>
      <c r="Q34" s="1"/>
      <c r="R34" s="1"/>
      <c r="S34" s="1"/>
      <c r="T34" s="1"/>
      <c r="U34" s="1"/>
      <c r="V34" s="1"/>
      <c r="W34" s="2">
        <v>0</v>
      </c>
      <c r="X34" s="2"/>
      <c r="Y34" s="2"/>
      <c r="Z34" s="2">
        <v>1</v>
      </c>
      <c r="AA34" s="25"/>
      <c r="AB34" s="7">
        <f t="shared" si="5"/>
        <v>8.58</v>
      </c>
      <c r="AC34" s="19">
        <f t="shared" si="6"/>
        <v>0</v>
      </c>
      <c r="AD34" s="6">
        <f t="shared" si="7"/>
        <v>5</v>
      </c>
      <c r="AE34" s="20">
        <f t="shared" si="8"/>
        <v>13.58</v>
      </c>
      <c r="AF34" s="24">
        <v>15.59</v>
      </c>
      <c r="AG34" s="1"/>
      <c r="AH34" s="1"/>
      <c r="AI34" s="1"/>
      <c r="AJ34" s="2">
        <v>10</v>
      </c>
      <c r="AK34" s="2"/>
      <c r="AL34" s="2"/>
      <c r="AM34" s="2"/>
      <c r="AN34" s="2"/>
      <c r="AO34" s="7">
        <f t="shared" si="9"/>
        <v>15.59</v>
      </c>
      <c r="AP34" s="19">
        <f t="shared" si="10"/>
        <v>5</v>
      </c>
      <c r="AQ34" s="6">
        <f t="shared" si="11"/>
        <v>0</v>
      </c>
      <c r="AR34" s="20">
        <f t="shared" si="12"/>
        <v>20.59</v>
      </c>
      <c r="AS34" s="24">
        <v>17.32</v>
      </c>
      <c r="AT34" s="1"/>
      <c r="AU34" s="1"/>
      <c r="AV34" s="2">
        <v>6</v>
      </c>
      <c r="AW34" s="2"/>
      <c r="AX34" s="2"/>
      <c r="AY34" s="2"/>
      <c r="AZ34" s="2"/>
      <c r="BA34" s="7">
        <f t="shared" si="13"/>
        <v>17.32</v>
      </c>
      <c r="BB34" s="19">
        <f t="shared" si="14"/>
        <v>3</v>
      </c>
      <c r="BC34" s="6">
        <f t="shared" si="15"/>
        <v>0</v>
      </c>
      <c r="BD34" s="20">
        <f t="shared" si="16"/>
        <v>20.32</v>
      </c>
      <c r="BE34" s="24">
        <v>7.56</v>
      </c>
      <c r="BF34" s="1"/>
      <c r="BG34" s="1"/>
      <c r="BH34" s="2">
        <v>0</v>
      </c>
      <c r="BI34" s="2"/>
      <c r="BJ34" s="2"/>
      <c r="BK34" s="2"/>
      <c r="BL34" s="2"/>
      <c r="BM34" s="7">
        <f t="shared" si="17"/>
        <v>7.56</v>
      </c>
      <c r="BN34" s="19">
        <f t="shared" si="18"/>
        <v>0</v>
      </c>
      <c r="BO34" s="6">
        <f t="shared" si="19"/>
        <v>0</v>
      </c>
      <c r="BP34" s="20">
        <f t="shared" si="20"/>
        <v>7.56</v>
      </c>
      <c r="BQ34" s="24"/>
      <c r="BR34" s="1"/>
      <c r="BS34" s="1"/>
      <c r="BT34" s="2"/>
      <c r="BU34" s="2"/>
      <c r="BV34" s="2"/>
      <c r="BW34" s="2"/>
      <c r="BX34" s="2"/>
      <c r="BY34" s="7">
        <f t="shared" si="21"/>
        <v>0</v>
      </c>
      <c r="BZ34" s="19">
        <f t="shared" si="22"/>
        <v>0</v>
      </c>
      <c r="CA34" s="6">
        <f t="shared" si="23"/>
        <v>0</v>
      </c>
      <c r="CB34" s="20">
        <f t="shared" si="24"/>
        <v>0</v>
      </c>
      <c r="CC34" s="24"/>
      <c r="CD34" s="1"/>
      <c r="CE34" s="2"/>
      <c r="CF34" s="2"/>
      <c r="CG34" s="2"/>
      <c r="CH34" s="2"/>
      <c r="CI34" s="2"/>
      <c r="CJ34" s="7">
        <f t="shared" si="25"/>
        <v>0</v>
      </c>
      <c r="CK34" s="19">
        <f t="shared" si="26"/>
        <v>0</v>
      </c>
      <c r="CL34" s="6">
        <f t="shared" si="27"/>
        <v>0</v>
      </c>
      <c r="CM34" s="20">
        <f t="shared" si="28"/>
        <v>0</v>
      </c>
      <c r="CN34" s="24"/>
      <c r="CO34" s="1"/>
      <c r="CP34" s="2"/>
      <c r="CQ34" s="2"/>
      <c r="CR34" s="2"/>
      <c r="CS34" s="2"/>
      <c r="CT34" s="2"/>
      <c r="CU34" s="7">
        <f t="shared" si="29"/>
        <v>0</v>
      </c>
      <c r="CV34" s="19">
        <f t="shared" si="30"/>
        <v>0</v>
      </c>
      <c r="CW34" s="6">
        <f t="shared" si="31"/>
        <v>0</v>
      </c>
      <c r="CX34" s="20">
        <f t="shared" si="32"/>
        <v>0</v>
      </c>
      <c r="CY34" s="24"/>
      <c r="CZ34" s="1"/>
      <c r="DA34" s="2"/>
      <c r="DB34" s="2"/>
      <c r="DC34" s="2"/>
      <c r="DD34" s="2"/>
      <c r="DE34" s="2"/>
      <c r="DF34" s="7">
        <f t="shared" si="33"/>
        <v>0</v>
      </c>
      <c r="DG34" s="19">
        <f t="shared" si="34"/>
        <v>0</v>
      </c>
      <c r="DH34" s="6">
        <f t="shared" si="35"/>
        <v>0</v>
      </c>
      <c r="DI34" s="20">
        <f t="shared" si="36"/>
        <v>0</v>
      </c>
    </row>
    <row r="35" spans="1:113" s="73" customFormat="1" ht="12.75">
      <c r="A35" s="52"/>
      <c r="B35" s="53"/>
      <c r="C35" s="53"/>
      <c r="D35" s="54"/>
      <c r="E35" s="54"/>
      <c r="F35" s="55"/>
      <c r="G35" s="56"/>
      <c r="H35" s="57"/>
      <c r="I35" s="58"/>
      <c r="J35" s="59"/>
      <c r="K35" s="60"/>
      <c r="L35" s="61"/>
      <c r="M35" s="62"/>
      <c r="N35" s="63"/>
      <c r="O35" s="64"/>
      <c r="P35" s="65"/>
      <c r="Q35" s="66"/>
      <c r="R35" s="66"/>
      <c r="S35" s="66"/>
      <c r="T35" s="66"/>
      <c r="U35" s="66"/>
      <c r="V35" s="66"/>
      <c r="W35" s="67"/>
      <c r="X35" s="67"/>
      <c r="Y35" s="67"/>
      <c r="Z35" s="67"/>
      <c r="AA35" s="68"/>
      <c r="AB35" s="69"/>
      <c r="AC35" s="70"/>
      <c r="AD35" s="71"/>
      <c r="AE35" s="72"/>
      <c r="AF35" s="65"/>
      <c r="AG35" s="66"/>
      <c r="AH35" s="66"/>
      <c r="AI35" s="66"/>
      <c r="AJ35" s="67"/>
      <c r="AK35" s="67"/>
      <c r="AL35" s="67"/>
      <c r="AM35" s="67"/>
      <c r="AN35" s="67"/>
      <c r="AO35" s="69"/>
      <c r="AP35" s="70"/>
      <c r="AQ35" s="71"/>
      <c r="AR35" s="72"/>
      <c r="AS35" s="65"/>
      <c r="AT35" s="66"/>
      <c r="AU35" s="66"/>
      <c r="AV35" s="67"/>
      <c r="AW35" s="67"/>
      <c r="AX35" s="67"/>
      <c r="AY35" s="67"/>
      <c r="AZ35" s="67"/>
      <c r="BA35" s="69"/>
      <c r="BB35" s="70"/>
      <c r="BC35" s="71"/>
      <c r="BD35" s="72"/>
      <c r="BE35" s="65"/>
      <c r="BF35" s="66"/>
      <c r="BG35" s="66"/>
      <c r="BH35" s="67"/>
      <c r="BI35" s="67"/>
      <c r="BJ35" s="67"/>
      <c r="BK35" s="67"/>
      <c r="BL35" s="67"/>
      <c r="BM35" s="69"/>
      <c r="BN35" s="70"/>
      <c r="BO35" s="71"/>
      <c r="BP35" s="72"/>
      <c r="BQ35" s="65"/>
      <c r="BR35" s="66"/>
      <c r="BS35" s="66"/>
      <c r="BT35" s="67"/>
      <c r="BU35" s="67"/>
      <c r="BV35" s="67"/>
      <c r="BW35" s="67"/>
      <c r="BX35" s="67"/>
      <c r="BY35" s="69"/>
      <c r="BZ35" s="70"/>
      <c r="CA35" s="71"/>
      <c r="CB35" s="72"/>
      <c r="CC35" s="65"/>
      <c r="CD35" s="66"/>
      <c r="CE35" s="67"/>
      <c r="CF35" s="67"/>
      <c r="CG35" s="67"/>
      <c r="CH35" s="67"/>
      <c r="CI35" s="67"/>
      <c r="CJ35" s="69"/>
      <c r="CK35" s="70"/>
      <c r="CL35" s="71"/>
      <c r="CM35" s="72"/>
      <c r="CN35" s="65"/>
      <c r="CO35" s="66"/>
      <c r="CP35" s="67"/>
      <c r="CQ35" s="67"/>
      <c r="CR35" s="67"/>
      <c r="CS35" s="67"/>
      <c r="CT35" s="67"/>
      <c r="CU35" s="69"/>
      <c r="CV35" s="70"/>
      <c r="CW35" s="71"/>
      <c r="CX35" s="72"/>
      <c r="CY35" s="65"/>
      <c r="CZ35" s="66"/>
      <c r="DA35" s="67"/>
      <c r="DB35" s="67"/>
      <c r="DC35" s="67"/>
      <c r="DD35" s="67"/>
      <c r="DE35" s="67"/>
      <c r="DF35" s="69"/>
      <c r="DG35" s="70"/>
      <c r="DH35" s="71"/>
      <c r="DI35" s="72"/>
    </row>
    <row r="36" spans="1:113" ht="12.75">
      <c r="A36" s="26">
        <v>12</v>
      </c>
      <c r="B36" s="9" t="s">
        <v>97</v>
      </c>
      <c r="C36" s="9"/>
      <c r="D36" s="10"/>
      <c r="E36" s="10" t="s">
        <v>14</v>
      </c>
      <c r="F36" s="21" t="s">
        <v>20</v>
      </c>
      <c r="G36" s="22">
        <f>IF(AND(OR($G$2="Y",$H$2="Y"),I36&lt;5,J36&lt;5),IF(AND(I36=I34,J36=J34),G34+1,1),"")</f>
      </c>
      <c r="H36" s="17">
        <f>IF(AND($H$2="Y",J36&gt;0,OR(AND(G36=1,G48=10),AND(G36=2,G57=20),AND(G36=3,G66=30),AND(G36=4,G75=40),AND(G36=5,G84=50),AND(G36=6,G93=60),AND(G36=7,G102=70),AND(G36=8,G111=80),AND(G36=9,G120=90),AND(G36=10,G129=100))),VLOOKUP(J36-1,SortLookup!$A$13:$B$16,2,FALSE),"")</f>
      </c>
      <c r="I36" s="16">
        <f>IF(ISNA(VLOOKUP(E36,SortLookup!$A$1:$B$5,2,FALSE))," ",VLOOKUP(E36,SortLookup!$A$1:$B$5,2,FALSE))</f>
        <v>2</v>
      </c>
      <c r="J36" s="23">
        <f>IF(ISNA(VLOOKUP(F36,SortLookup!$A$7:$B$11,2,FALSE))," ",VLOOKUP(F36,SortLookup!$A$7:$B$11,2,FALSE))</f>
        <v>4</v>
      </c>
      <c r="K36" s="29">
        <f>L36+M36+N36</f>
        <v>80.91</v>
      </c>
      <c r="L36" s="30">
        <f>AB36+AO36+BA36+BM36+BY36+CJ36+CU36+DF36</f>
        <v>66.41</v>
      </c>
      <c r="M36" s="8">
        <f>AD36+AQ36+BC36+BO36+CA36+CL36+CW36+DH36</f>
        <v>5</v>
      </c>
      <c r="N36" s="31">
        <f>O36/2</f>
        <v>9.5</v>
      </c>
      <c r="O36" s="32">
        <f>W36+AJ36+AV36+BH36+BT36+CE36+CP36+DA36</f>
        <v>19</v>
      </c>
      <c r="P36" s="24">
        <v>18.13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>
        <v>1</v>
      </c>
      <c r="AA36" s="25"/>
      <c r="AB36" s="7">
        <f>P36+Q36+R36+S36+T36+U36+V36</f>
        <v>18.13</v>
      </c>
      <c r="AC36" s="19">
        <f>W36/2</f>
        <v>0</v>
      </c>
      <c r="AD36" s="6">
        <f>(X36*3)+(Y36*5)+(Z36*5)+(AA36*20)</f>
        <v>5</v>
      </c>
      <c r="AE36" s="20">
        <f>AB36+AC36+AD36</f>
        <v>23.13</v>
      </c>
      <c r="AF36" s="24">
        <v>20.54</v>
      </c>
      <c r="AG36" s="1"/>
      <c r="AH36" s="1"/>
      <c r="AI36" s="1"/>
      <c r="AJ36" s="2">
        <v>8</v>
      </c>
      <c r="AK36" s="2"/>
      <c r="AL36" s="2"/>
      <c r="AM36" s="2"/>
      <c r="AN36" s="2"/>
      <c r="AO36" s="7">
        <f>AF36+AG36+AH36+AI36</f>
        <v>20.54</v>
      </c>
      <c r="AP36" s="19">
        <f>AJ36/2</f>
        <v>4</v>
      </c>
      <c r="AQ36" s="6">
        <f>(AK36*3)+(AL36*5)+(AM36*5)+(AN36*20)</f>
        <v>0</v>
      </c>
      <c r="AR36" s="20">
        <f>AO36+AP36+AQ36</f>
        <v>24.54</v>
      </c>
      <c r="AS36" s="24">
        <v>16.59</v>
      </c>
      <c r="AT36" s="1"/>
      <c r="AU36" s="1"/>
      <c r="AV36" s="2">
        <v>11</v>
      </c>
      <c r="AW36" s="2"/>
      <c r="AX36" s="2"/>
      <c r="AY36" s="2"/>
      <c r="AZ36" s="2"/>
      <c r="BA36" s="7">
        <f>AS36+AT36+AU36</f>
        <v>16.59</v>
      </c>
      <c r="BB36" s="19">
        <f>AV36/2</f>
        <v>5.5</v>
      </c>
      <c r="BC36" s="6">
        <f>(AW36*3)+(AX36*5)+(AY36*5)+(AZ36*20)</f>
        <v>0</v>
      </c>
      <c r="BD36" s="20">
        <f>BA36+BB36+BC36</f>
        <v>22.09</v>
      </c>
      <c r="BE36" s="24">
        <v>11.15</v>
      </c>
      <c r="BF36" s="1"/>
      <c r="BG36" s="1"/>
      <c r="BH36" s="2">
        <v>0</v>
      </c>
      <c r="BI36" s="2"/>
      <c r="BJ36" s="2"/>
      <c r="BK36" s="2"/>
      <c r="BL36" s="2"/>
      <c r="BM36" s="7">
        <f>BE36+BF36+BG36</f>
        <v>11.15</v>
      </c>
      <c r="BN36" s="19">
        <f>BH36/2</f>
        <v>0</v>
      </c>
      <c r="BO36" s="6">
        <f>(BI36*3)+(BJ36*5)+(BK36*5)+(BL36*20)</f>
        <v>0</v>
      </c>
      <c r="BP36" s="20">
        <f>BM36+BN36+BO36</f>
        <v>11.15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>
      <c r="A37" s="26">
        <v>27</v>
      </c>
      <c r="B37" s="9" t="s">
        <v>112</v>
      </c>
      <c r="C37" s="9"/>
      <c r="D37" s="10"/>
      <c r="E37" s="10" t="s">
        <v>14</v>
      </c>
      <c r="F37" s="21" t="s">
        <v>20</v>
      </c>
      <c r="G37" s="22">
        <f>IF(AND(OR($G$2="Y",$H$2="Y"),I37&lt;5,J37&lt;5),IF(AND(I37=I36,J37=J36),G36+1,1),"")</f>
      </c>
      <c r="H37" s="17">
        <f>IF(AND($H$2="Y",J37&gt;0,OR(AND(G37=1,G49=10),AND(G37=2,G58=20),AND(G37=3,G67=30),AND(G37=4,G76=40),AND(G37=5,G85=50),AND(G37=6,G94=60),AND(G37=7,G103=70),AND(G37=8,G112=80),AND(G37=9,G121=90),AND(G37=10,G130=100))),VLOOKUP(J37-1,SortLookup!$A$13:$B$16,2,FALSE),"")</f>
      </c>
      <c r="I37" s="16">
        <f>IF(ISNA(VLOOKUP(E37,SortLookup!$A$1:$B$5,2,FALSE))," ",VLOOKUP(E37,SortLookup!$A$1:$B$5,2,FALSE))</f>
        <v>2</v>
      </c>
      <c r="J37" s="23">
        <f>IF(ISNA(VLOOKUP(F37,SortLookup!$A$7:$B$11,2,FALSE))," ",VLOOKUP(F37,SortLookup!$A$7:$B$11,2,FALSE))</f>
        <v>4</v>
      </c>
      <c r="K37" s="29">
        <f>L37+M37+N37</f>
        <v>82.99</v>
      </c>
      <c r="L37" s="30">
        <f>AB37+AO37+BA37+BM37+BY37+CJ37+CU37+DF37</f>
        <v>70.49</v>
      </c>
      <c r="M37" s="8">
        <f>AD37+AQ37+BC37+BO37+CA37+CL37+CW37+DH37</f>
        <v>0</v>
      </c>
      <c r="N37" s="31">
        <f>O37/2</f>
        <v>12.5</v>
      </c>
      <c r="O37" s="32">
        <f>W37+AJ37+AV37+BH37+BT37+CE37+CP37+DA37</f>
        <v>25</v>
      </c>
      <c r="P37" s="24">
        <v>10.36</v>
      </c>
      <c r="Q37" s="1"/>
      <c r="R37" s="1"/>
      <c r="S37" s="1"/>
      <c r="T37" s="1"/>
      <c r="U37" s="1"/>
      <c r="V37" s="1"/>
      <c r="W37" s="2">
        <v>0</v>
      </c>
      <c r="X37" s="2"/>
      <c r="Y37" s="2"/>
      <c r="Z37" s="2"/>
      <c r="AA37" s="25"/>
      <c r="AB37" s="7">
        <f>P37+Q37+R37+S37+T37+U37+V37</f>
        <v>10.36</v>
      </c>
      <c r="AC37" s="19">
        <f>W37/2</f>
        <v>0</v>
      </c>
      <c r="AD37" s="6">
        <f>(X37*3)+(Y37*5)+(Z37*5)+(AA37*20)</f>
        <v>0</v>
      </c>
      <c r="AE37" s="20">
        <f>AB37+AC37+AD37</f>
        <v>10.36</v>
      </c>
      <c r="AF37" s="24">
        <v>19.73</v>
      </c>
      <c r="AG37" s="1"/>
      <c r="AH37" s="1"/>
      <c r="AI37" s="1"/>
      <c r="AJ37" s="2">
        <v>22</v>
      </c>
      <c r="AK37" s="2"/>
      <c r="AL37" s="2"/>
      <c r="AM37" s="2"/>
      <c r="AN37" s="2"/>
      <c r="AO37" s="7">
        <f>AF37+AG37+AH37+AI37</f>
        <v>19.73</v>
      </c>
      <c r="AP37" s="19">
        <f>AJ37/2</f>
        <v>11</v>
      </c>
      <c r="AQ37" s="6">
        <f>(AK37*3)+(AL37*5)+(AM37*5)+(AN37*20)</f>
        <v>0</v>
      </c>
      <c r="AR37" s="20">
        <f>AO37+AP37+AQ37</f>
        <v>30.73</v>
      </c>
      <c r="AS37" s="24">
        <v>31.28</v>
      </c>
      <c r="AT37" s="1"/>
      <c r="AU37" s="1"/>
      <c r="AV37" s="2">
        <v>3</v>
      </c>
      <c r="AW37" s="2"/>
      <c r="AX37" s="2"/>
      <c r="AY37" s="2"/>
      <c r="AZ37" s="2"/>
      <c r="BA37" s="7">
        <f>AS37+AT37+AU37</f>
        <v>31.28</v>
      </c>
      <c r="BB37" s="19">
        <f>AV37/2</f>
        <v>1.5</v>
      </c>
      <c r="BC37" s="6">
        <f>(AW37*3)+(AX37*5)+(AY37*5)+(AZ37*20)</f>
        <v>0</v>
      </c>
      <c r="BD37" s="20">
        <f>BA37+BB37+BC37</f>
        <v>32.78</v>
      </c>
      <c r="BE37" s="24">
        <v>9.12</v>
      </c>
      <c r="BF37" s="1"/>
      <c r="BG37" s="1"/>
      <c r="BH37" s="2">
        <v>0</v>
      </c>
      <c r="BI37" s="2"/>
      <c r="BJ37" s="2"/>
      <c r="BK37" s="2"/>
      <c r="BL37" s="2"/>
      <c r="BM37" s="7">
        <f>BE37+BF37+BG37</f>
        <v>9.12</v>
      </c>
      <c r="BN37" s="19">
        <f>BH37/2</f>
        <v>0</v>
      </c>
      <c r="BO37" s="6">
        <f>(BI37*3)+(BJ37*5)+(BK37*5)+(BL37*20)</f>
        <v>0</v>
      </c>
      <c r="BP37" s="20">
        <f>BM37+BN37+BO37</f>
        <v>9.12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>
      <c r="A38" s="26">
        <v>23</v>
      </c>
      <c r="B38" s="9" t="s">
        <v>108</v>
      </c>
      <c r="C38" s="9"/>
      <c r="D38" s="10"/>
      <c r="E38" s="10" t="s">
        <v>14</v>
      </c>
      <c r="F38" s="21" t="s">
        <v>20</v>
      </c>
      <c r="G38" s="22">
        <f>IF(AND(OR($G$2="Y",$H$2="Y"),I38&lt;5,J38&lt;5),IF(AND(I38=I37,J38=J37),G37+1,1),"")</f>
      </c>
      <c r="H38" s="17">
        <f>IF(AND($H$2="Y",J38&gt;0,OR(AND(G38=1,G50=10),AND(G38=2,G59=20),AND(G38=3,G68=30),AND(G38=4,G77=40),AND(G38=5,G86=50),AND(G38=6,G95=60),AND(G38=7,G104=70),AND(G38=8,G113=80),AND(G38=9,G122=90),AND(G38=10,G131=100))),VLOOKUP(J38-1,SortLookup!$A$13:$B$16,2,FALSE),"")</f>
      </c>
      <c r="I38" s="16">
        <f>IF(ISNA(VLOOKUP(E38,SortLookup!$A$1:$B$5,2,FALSE))," ",VLOOKUP(E38,SortLookup!$A$1:$B$5,2,FALSE))</f>
        <v>2</v>
      </c>
      <c r="J38" s="23">
        <f>IF(ISNA(VLOOKUP(F38,SortLookup!$A$7:$B$11,2,FALSE))," ",VLOOKUP(F38,SortLookup!$A$7:$B$11,2,FALSE))</f>
        <v>4</v>
      </c>
      <c r="K38" s="29">
        <f>L38+M38+N38</f>
        <v>94.3</v>
      </c>
      <c r="L38" s="30">
        <f>AB38+AO38+BA38+BM38+BY38+CJ38+CU38+DF38</f>
        <v>77.8</v>
      </c>
      <c r="M38" s="8">
        <f>AD38+AQ38+BC38+BO38+CA38+CL38+CW38+DH38</f>
        <v>6</v>
      </c>
      <c r="N38" s="31">
        <f>O38/2</f>
        <v>10.5</v>
      </c>
      <c r="O38" s="32">
        <f>W38+AJ38+AV38+BH38+BT38+CE38+CP38+DA38</f>
        <v>21</v>
      </c>
      <c r="P38" s="24">
        <v>11.98</v>
      </c>
      <c r="Q38" s="1"/>
      <c r="R38" s="1"/>
      <c r="S38" s="1"/>
      <c r="T38" s="1"/>
      <c r="U38" s="1"/>
      <c r="V38" s="1"/>
      <c r="W38" s="2">
        <v>1</v>
      </c>
      <c r="X38" s="2"/>
      <c r="Y38" s="2"/>
      <c r="Z38" s="2"/>
      <c r="AA38" s="25"/>
      <c r="AB38" s="7">
        <f>P38+Q38+R38+S38+T38+U38+V38</f>
        <v>11.98</v>
      </c>
      <c r="AC38" s="19">
        <f>W38/2</f>
        <v>0.5</v>
      </c>
      <c r="AD38" s="6">
        <f>(X38*3)+(Y38*5)+(Z38*5)+(AA38*20)</f>
        <v>0</v>
      </c>
      <c r="AE38" s="20">
        <f>AB38+AC38+AD38</f>
        <v>12.48</v>
      </c>
      <c r="AF38" s="24">
        <v>22.41</v>
      </c>
      <c r="AG38" s="1"/>
      <c r="AH38" s="1"/>
      <c r="AI38" s="1"/>
      <c r="AJ38" s="2">
        <v>17</v>
      </c>
      <c r="AK38" s="2">
        <v>1</v>
      </c>
      <c r="AL38" s="2"/>
      <c r="AM38" s="2"/>
      <c r="AN38" s="2"/>
      <c r="AO38" s="7">
        <f>AF38+AG38+AH38+AI38</f>
        <v>22.41</v>
      </c>
      <c r="AP38" s="19">
        <f>AJ38/2</f>
        <v>8.5</v>
      </c>
      <c r="AQ38" s="6">
        <f>(AK38*3)+(AL38*5)+(AM38*5)+(AN38*20)</f>
        <v>3</v>
      </c>
      <c r="AR38" s="20">
        <f>AO38+AP38+AQ38</f>
        <v>33.91</v>
      </c>
      <c r="AS38" s="24">
        <v>29.57</v>
      </c>
      <c r="AT38" s="1"/>
      <c r="AU38" s="1"/>
      <c r="AV38" s="2">
        <v>3</v>
      </c>
      <c r="AW38" s="2">
        <v>1</v>
      </c>
      <c r="AX38" s="2"/>
      <c r="AY38" s="2"/>
      <c r="AZ38" s="2"/>
      <c r="BA38" s="7">
        <f>AS38+AT38+AU38</f>
        <v>29.57</v>
      </c>
      <c r="BB38" s="19">
        <f>AV38/2</f>
        <v>1.5</v>
      </c>
      <c r="BC38" s="6">
        <f>(AW38*3)+(AX38*5)+(AY38*5)+(AZ38*20)</f>
        <v>3</v>
      </c>
      <c r="BD38" s="20">
        <f>BA38+BB38+BC38</f>
        <v>34.07</v>
      </c>
      <c r="BE38" s="24">
        <v>13.84</v>
      </c>
      <c r="BF38" s="1"/>
      <c r="BG38" s="1"/>
      <c r="BH38" s="2">
        <v>0</v>
      </c>
      <c r="BI38" s="2"/>
      <c r="BJ38" s="2"/>
      <c r="BK38" s="2"/>
      <c r="BL38" s="2"/>
      <c r="BM38" s="7">
        <f>BE38+BF38+BG38</f>
        <v>13.84</v>
      </c>
      <c r="BN38" s="19">
        <f>BH38/2</f>
        <v>0</v>
      </c>
      <c r="BO38" s="6">
        <f>(BI38*3)+(BJ38*5)+(BK38*5)+(BL38*20)</f>
        <v>0</v>
      </c>
      <c r="BP38" s="20">
        <f>BM38+BN38+BO38</f>
        <v>13.84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s="73" customFormat="1" ht="12.75">
      <c r="A39" s="52"/>
      <c r="B39" s="53"/>
      <c r="C39" s="53"/>
      <c r="D39" s="54"/>
      <c r="E39" s="54"/>
      <c r="F39" s="55"/>
      <c r="G39" s="56"/>
      <c r="H39" s="57"/>
      <c r="I39" s="58"/>
      <c r="J39" s="59"/>
      <c r="K39" s="60"/>
      <c r="L39" s="61"/>
      <c r="M39" s="62"/>
      <c r="N39" s="63"/>
      <c r="O39" s="64"/>
      <c r="P39" s="65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8"/>
      <c r="AB39" s="69"/>
      <c r="AC39" s="70"/>
      <c r="AD39" s="71"/>
      <c r="AE39" s="72"/>
      <c r="AF39" s="65"/>
      <c r="AG39" s="66"/>
      <c r="AH39" s="66"/>
      <c r="AI39" s="66"/>
      <c r="AJ39" s="67"/>
      <c r="AK39" s="67"/>
      <c r="AL39" s="67"/>
      <c r="AM39" s="67"/>
      <c r="AN39" s="67"/>
      <c r="AO39" s="69"/>
      <c r="AP39" s="70"/>
      <c r="AQ39" s="71"/>
      <c r="AR39" s="72"/>
      <c r="AS39" s="65"/>
      <c r="AT39" s="66"/>
      <c r="AU39" s="66"/>
      <c r="AV39" s="67"/>
      <c r="AW39" s="67"/>
      <c r="AX39" s="67"/>
      <c r="AY39" s="67"/>
      <c r="AZ39" s="67"/>
      <c r="BA39" s="69"/>
      <c r="BB39" s="70"/>
      <c r="BC39" s="71"/>
      <c r="BD39" s="72"/>
      <c r="BE39" s="65"/>
      <c r="BF39" s="66"/>
      <c r="BG39" s="66"/>
      <c r="BH39" s="67"/>
      <c r="BI39" s="67"/>
      <c r="BJ39" s="67"/>
      <c r="BK39" s="67"/>
      <c r="BL39" s="67"/>
      <c r="BM39" s="69"/>
      <c r="BN39" s="70"/>
      <c r="BO39" s="71"/>
      <c r="BP39" s="72"/>
      <c r="BQ39" s="65"/>
      <c r="BR39" s="66"/>
      <c r="BS39" s="66"/>
      <c r="BT39" s="67"/>
      <c r="BU39" s="67"/>
      <c r="BV39" s="67"/>
      <c r="BW39" s="67"/>
      <c r="BX39" s="67"/>
      <c r="BY39" s="69"/>
      <c r="BZ39" s="70"/>
      <c r="CA39" s="71"/>
      <c r="CB39" s="72"/>
      <c r="CC39" s="65"/>
      <c r="CD39" s="66"/>
      <c r="CE39" s="67"/>
      <c r="CF39" s="67"/>
      <c r="CG39" s="67"/>
      <c r="CH39" s="67"/>
      <c r="CI39" s="67"/>
      <c r="CJ39" s="69"/>
      <c r="CK39" s="70"/>
      <c r="CL39" s="71"/>
      <c r="CM39" s="72"/>
      <c r="CN39" s="65"/>
      <c r="CO39" s="66"/>
      <c r="CP39" s="67"/>
      <c r="CQ39" s="67"/>
      <c r="CR39" s="67"/>
      <c r="CS39" s="67"/>
      <c r="CT39" s="67"/>
      <c r="CU39" s="69"/>
      <c r="CV39" s="70"/>
      <c r="CW39" s="71"/>
      <c r="CX39" s="72"/>
      <c r="CY39" s="65"/>
      <c r="CZ39" s="66"/>
      <c r="DA39" s="67"/>
      <c r="DB39" s="67"/>
      <c r="DC39" s="67"/>
      <c r="DD39" s="67"/>
      <c r="DE39" s="67"/>
      <c r="DF39" s="69"/>
      <c r="DG39" s="70"/>
      <c r="DH39" s="71"/>
      <c r="DI39" s="72"/>
    </row>
    <row r="40" spans="1:113" ht="12.75">
      <c r="A40" s="26">
        <v>6</v>
      </c>
      <c r="B40" s="9" t="s">
        <v>90</v>
      </c>
      <c r="C40" s="9"/>
      <c r="D40" s="10"/>
      <c r="E40" s="10" t="s">
        <v>14</v>
      </c>
      <c r="F40" s="21" t="s">
        <v>85</v>
      </c>
      <c r="G40" s="22">
        <f>IF(AND(OR($G$2="Y",$H$2="Y"),I40&lt;5,J40&lt;5),IF(AND(I40=I38,J40=J38),G38+1,1),"")</f>
      </c>
      <c r="H40" s="17">
        <f>IF(AND($H$2="Y",J40&gt;0,OR(AND(G40=1,G51=10),AND(G40=2,G60=20),AND(G40=3,G69=30),AND(G40=4,G78=40),AND(G40=5,G87=50),AND(G40=6,G96=60),AND(G40=7,G105=70),AND(G40=8,G114=80),AND(G40=9,G123=90),AND(G40=10,G132=100))),VLOOKUP(J40-1,SortLookup!$A$13:$B$16,2,FALSE),"")</f>
      </c>
      <c r="I40" s="16">
        <f>IF(ISNA(VLOOKUP(E40,SortLookup!$A$1:$B$5,2,FALSE))," ",VLOOKUP(E40,SortLookup!$A$1:$B$5,2,FALSE))</f>
        <v>2</v>
      </c>
      <c r="J40" s="23" t="str">
        <f>IF(ISNA(VLOOKUP(F40,SortLookup!$A$7:$B$11,2,FALSE))," ",VLOOKUP(F40,SortLookup!$A$7:$B$11,2,FALSE))</f>
        <v> </v>
      </c>
      <c r="K40" s="29">
        <f>L40+M40+N40</f>
        <v>87.16</v>
      </c>
      <c r="L40" s="30">
        <f>AB40+AO40+BA40+BM40+BY40+CJ40+CU40+DF40</f>
        <v>74.16</v>
      </c>
      <c r="M40" s="8">
        <f>AD40+AQ40+BC40+BO40+CA40+CL40+CW40+DH40</f>
        <v>0</v>
      </c>
      <c r="N40" s="31">
        <f>O40/2</f>
        <v>13</v>
      </c>
      <c r="O40" s="32">
        <f>W40+AJ40+AV40+BH40+BT40+CE40+CP40+DA40</f>
        <v>26</v>
      </c>
      <c r="P40" s="24">
        <v>11.28</v>
      </c>
      <c r="Q40" s="1"/>
      <c r="R40" s="1"/>
      <c r="S40" s="1"/>
      <c r="T40" s="1"/>
      <c r="U40" s="1"/>
      <c r="V40" s="1"/>
      <c r="W40" s="2">
        <v>0</v>
      </c>
      <c r="X40" s="2"/>
      <c r="Y40" s="2"/>
      <c r="Z40" s="2"/>
      <c r="AA40" s="25"/>
      <c r="AB40" s="7">
        <f>P40+Q40+R40+S40+T40+U40+V40</f>
        <v>11.28</v>
      </c>
      <c r="AC40" s="19">
        <f>W40/2</f>
        <v>0</v>
      </c>
      <c r="AD40" s="6">
        <f>(X40*3)+(Y40*5)+(Z40*5)+(AA40*20)</f>
        <v>0</v>
      </c>
      <c r="AE40" s="20">
        <f>AB40+AC40+AD40</f>
        <v>11.28</v>
      </c>
      <c r="AF40" s="24">
        <v>24.57</v>
      </c>
      <c r="AG40" s="1"/>
      <c r="AH40" s="1"/>
      <c r="AI40" s="1"/>
      <c r="AJ40" s="2">
        <v>10</v>
      </c>
      <c r="AK40" s="2"/>
      <c r="AL40" s="2"/>
      <c r="AM40" s="2"/>
      <c r="AN40" s="2"/>
      <c r="AO40" s="7">
        <f>AF40+AG40+AH40+AI40</f>
        <v>24.57</v>
      </c>
      <c r="AP40" s="19">
        <f>AJ40/2</f>
        <v>5</v>
      </c>
      <c r="AQ40" s="6">
        <f>(AK40*3)+(AL40*5)+(AM40*5)+(AN40*20)</f>
        <v>0</v>
      </c>
      <c r="AR40" s="20">
        <f>AO40+AP40+AQ40</f>
        <v>29.57</v>
      </c>
      <c r="AS40" s="24">
        <v>28.36</v>
      </c>
      <c r="AT40" s="1"/>
      <c r="AU40" s="1"/>
      <c r="AV40" s="2">
        <v>16</v>
      </c>
      <c r="AW40" s="2"/>
      <c r="AX40" s="2"/>
      <c r="AY40" s="2"/>
      <c r="AZ40" s="2"/>
      <c r="BA40" s="7">
        <f>AS40+AT40+AU40</f>
        <v>28.36</v>
      </c>
      <c r="BB40" s="19">
        <f>AV40/2</f>
        <v>8</v>
      </c>
      <c r="BC40" s="6">
        <f>(AW40*3)+(AX40*5)+(AY40*5)+(AZ40*20)</f>
        <v>0</v>
      </c>
      <c r="BD40" s="20">
        <f>BA40+BB40+BC40</f>
        <v>36.36</v>
      </c>
      <c r="BE40" s="24">
        <v>9.95</v>
      </c>
      <c r="BF40" s="1"/>
      <c r="BG40" s="1"/>
      <c r="BH40" s="2">
        <v>0</v>
      </c>
      <c r="BI40" s="2"/>
      <c r="BJ40" s="2"/>
      <c r="BK40" s="2"/>
      <c r="BL40" s="2"/>
      <c r="BM40" s="7">
        <f>BE40+BF40+BG40</f>
        <v>9.95</v>
      </c>
      <c r="BN40" s="19">
        <f>BH40/2</f>
        <v>0</v>
      </c>
      <c r="BO40" s="6">
        <f>(BI40*3)+(BJ40*5)+(BK40*5)+(BL40*20)</f>
        <v>0</v>
      </c>
      <c r="BP40" s="20">
        <f>BM40+BN40+BO40</f>
        <v>9.95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>
      <c r="A41" s="26">
        <v>28</v>
      </c>
      <c r="B41" s="9" t="s">
        <v>113</v>
      </c>
      <c r="C41" s="9"/>
      <c r="D41" s="10"/>
      <c r="E41" s="10" t="s">
        <v>14</v>
      </c>
      <c r="F41" s="21" t="s">
        <v>85</v>
      </c>
      <c r="G41" s="22">
        <f>IF(AND(OR($G$2="Y",$H$2="Y"),I41&lt;5,J41&lt;5),IF(AND(I41=I40,J41=J40),G40+1,1),"")</f>
      </c>
      <c r="H41" s="17">
        <f>IF(AND($H$2="Y",J41&gt;0,OR(AND(G41=1,G52=10),AND(G41=2,G61=20),AND(G41=3,G70=30),AND(G41=4,G79=40),AND(G41=5,G88=50),AND(G41=6,G97=60),AND(G41=7,G106=70),AND(G41=8,G115=80),AND(G41=9,G124=90),AND(G41=10,G133=100))),VLOOKUP(J41-1,SortLookup!$A$13:$B$16,2,FALSE),"")</f>
      </c>
      <c r="I41" s="16">
        <f>IF(ISNA(VLOOKUP(E41,SortLookup!$A$1:$B$5,2,FALSE))," ",VLOOKUP(E41,SortLookup!$A$1:$B$5,2,FALSE))</f>
        <v>2</v>
      </c>
      <c r="J41" s="23" t="str">
        <f>IF(ISNA(VLOOKUP(F41,SortLookup!$A$7:$B$11,2,FALSE))," ",VLOOKUP(F41,SortLookup!$A$7:$B$11,2,FALSE))</f>
        <v> </v>
      </c>
      <c r="K41" s="29">
        <f>L41+M41+N41</f>
        <v>101.2</v>
      </c>
      <c r="L41" s="30">
        <f>AB41+AO41+BA41+BM41+BY41+CJ41+CU41+DF41</f>
        <v>89.2</v>
      </c>
      <c r="M41" s="8">
        <f>AD41+AQ41+BC41+BO41+CA41+CL41+CW41+DH41</f>
        <v>3</v>
      </c>
      <c r="N41" s="31">
        <f>O41/2</f>
        <v>9</v>
      </c>
      <c r="O41" s="32">
        <f>W41+AJ41+AV41+BH41+BT41+CE41+CP41+DA41</f>
        <v>18</v>
      </c>
      <c r="P41" s="24">
        <v>12.46</v>
      </c>
      <c r="Q41" s="1"/>
      <c r="R41" s="1"/>
      <c r="S41" s="1"/>
      <c r="T41" s="1"/>
      <c r="U41" s="1"/>
      <c r="V41" s="1"/>
      <c r="W41" s="2">
        <v>1</v>
      </c>
      <c r="X41" s="2"/>
      <c r="Y41" s="2"/>
      <c r="Z41" s="2"/>
      <c r="AA41" s="25"/>
      <c r="AB41" s="7">
        <f>P41+Q41+R41+S41+T41+U41+V41</f>
        <v>12.46</v>
      </c>
      <c r="AC41" s="19">
        <f>W41/2</f>
        <v>0.5</v>
      </c>
      <c r="AD41" s="6">
        <f>(X41*3)+(Y41*5)+(Z41*5)+(AA41*20)</f>
        <v>0</v>
      </c>
      <c r="AE41" s="20">
        <f>AB41+AC41+AD41</f>
        <v>12.96</v>
      </c>
      <c r="AF41" s="24">
        <v>22.1</v>
      </c>
      <c r="AG41" s="1"/>
      <c r="AH41" s="1"/>
      <c r="AI41" s="1"/>
      <c r="AJ41" s="2">
        <v>7</v>
      </c>
      <c r="AK41" s="2">
        <v>1</v>
      </c>
      <c r="AL41" s="2"/>
      <c r="AM41" s="2"/>
      <c r="AN41" s="2"/>
      <c r="AO41" s="7">
        <f>AF41+AG41+AH41+AI41</f>
        <v>22.1</v>
      </c>
      <c r="AP41" s="19">
        <f>AJ41/2</f>
        <v>3.5</v>
      </c>
      <c r="AQ41" s="6">
        <f>(AK41*3)+(AL41*5)+(AM41*5)+(AN41*20)</f>
        <v>3</v>
      </c>
      <c r="AR41" s="20">
        <f>AO41+AP41+AQ41</f>
        <v>28.6</v>
      </c>
      <c r="AS41" s="24">
        <v>38.44</v>
      </c>
      <c r="AT41" s="1"/>
      <c r="AU41" s="1"/>
      <c r="AV41" s="2">
        <v>10</v>
      </c>
      <c r="AW41" s="2"/>
      <c r="AX41" s="2"/>
      <c r="AY41" s="2"/>
      <c r="AZ41" s="2"/>
      <c r="BA41" s="7">
        <f>AS41+AT41+AU41</f>
        <v>38.44</v>
      </c>
      <c r="BB41" s="19">
        <f>AV41/2</f>
        <v>5</v>
      </c>
      <c r="BC41" s="6">
        <f>(AW41*3)+(AX41*5)+(AY41*5)+(AZ41*20)</f>
        <v>0</v>
      </c>
      <c r="BD41" s="20">
        <f>BA41+BB41+BC41</f>
        <v>43.44</v>
      </c>
      <c r="BE41" s="24">
        <v>16.2</v>
      </c>
      <c r="BF41" s="1"/>
      <c r="BG41" s="1"/>
      <c r="BH41" s="2">
        <v>0</v>
      </c>
      <c r="BI41" s="2"/>
      <c r="BJ41" s="2"/>
      <c r="BK41" s="2"/>
      <c r="BL41" s="2"/>
      <c r="BM41" s="7">
        <f>BE41+BF41+BG41</f>
        <v>16.2</v>
      </c>
      <c r="BN41" s="19">
        <f>BH41/2</f>
        <v>0</v>
      </c>
      <c r="BO41" s="6">
        <f>(BI41*3)+(BJ41*5)+(BK41*5)+(BL41*20)</f>
        <v>0</v>
      </c>
      <c r="BP41" s="20">
        <f>BM41+BN41+BO41</f>
        <v>16.2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s="95" customFormat="1" ht="12.75">
      <c r="A42" s="74"/>
      <c r="B42" s="75"/>
      <c r="C42" s="75"/>
      <c r="D42" s="76"/>
      <c r="E42" s="76"/>
      <c r="F42" s="77"/>
      <c r="G42" s="78"/>
      <c r="H42" s="79"/>
      <c r="I42" s="80"/>
      <c r="J42" s="81"/>
      <c r="K42" s="82"/>
      <c r="L42" s="83"/>
      <c r="M42" s="84"/>
      <c r="N42" s="85"/>
      <c r="O42" s="86"/>
      <c r="P42" s="87"/>
      <c r="Q42" s="88"/>
      <c r="R42" s="88"/>
      <c r="S42" s="88"/>
      <c r="T42" s="88"/>
      <c r="U42" s="88"/>
      <c r="V42" s="88"/>
      <c r="W42" s="89"/>
      <c r="X42" s="89"/>
      <c r="Y42" s="89"/>
      <c r="Z42" s="89"/>
      <c r="AA42" s="90"/>
      <c r="AB42" s="91"/>
      <c r="AC42" s="92"/>
      <c r="AD42" s="93"/>
      <c r="AE42" s="94"/>
      <c r="AF42" s="87"/>
      <c r="AG42" s="88"/>
      <c r="AH42" s="88"/>
      <c r="AI42" s="88"/>
      <c r="AJ42" s="89"/>
      <c r="AK42" s="89"/>
      <c r="AL42" s="89"/>
      <c r="AM42" s="89"/>
      <c r="AN42" s="89"/>
      <c r="AO42" s="91"/>
      <c r="AP42" s="92"/>
      <c r="AQ42" s="93"/>
      <c r="AR42" s="94"/>
      <c r="AS42" s="87"/>
      <c r="AT42" s="88"/>
      <c r="AU42" s="88"/>
      <c r="AV42" s="89"/>
      <c r="AW42" s="89"/>
      <c r="AX42" s="89"/>
      <c r="AY42" s="89"/>
      <c r="AZ42" s="89"/>
      <c r="BA42" s="91"/>
      <c r="BB42" s="92"/>
      <c r="BC42" s="93"/>
      <c r="BD42" s="94"/>
      <c r="BE42" s="87"/>
      <c r="BF42" s="88"/>
      <c r="BG42" s="88"/>
      <c r="BH42" s="89"/>
      <c r="BI42" s="89"/>
      <c r="BJ42" s="89"/>
      <c r="BK42" s="89"/>
      <c r="BL42" s="89"/>
      <c r="BM42" s="91"/>
      <c r="BN42" s="92"/>
      <c r="BO42" s="93"/>
      <c r="BP42" s="94"/>
      <c r="BQ42" s="87"/>
      <c r="BR42" s="88"/>
      <c r="BS42" s="88"/>
      <c r="BT42" s="89"/>
      <c r="BU42" s="89"/>
      <c r="BV42" s="89"/>
      <c r="BW42" s="89"/>
      <c r="BX42" s="89"/>
      <c r="BY42" s="91"/>
      <c r="BZ42" s="92"/>
      <c r="CA42" s="93"/>
      <c r="CB42" s="94"/>
      <c r="CC42" s="87"/>
      <c r="CD42" s="88"/>
      <c r="CE42" s="89"/>
      <c r="CF42" s="89"/>
      <c r="CG42" s="89"/>
      <c r="CH42" s="89"/>
      <c r="CI42" s="89"/>
      <c r="CJ42" s="91"/>
      <c r="CK42" s="92"/>
      <c r="CL42" s="93"/>
      <c r="CM42" s="94"/>
      <c r="CN42" s="87"/>
      <c r="CO42" s="88"/>
      <c r="CP42" s="89"/>
      <c r="CQ42" s="89"/>
      <c r="CR42" s="89"/>
      <c r="CS42" s="89"/>
      <c r="CT42" s="89"/>
      <c r="CU42" s="91"/>
      <c r="CV42" s="92"/>
      <c r="CW42" s="93"/>
      <c r="CX42" s="94"/>
      <c r="CY42" s="87"/>
      <c r="CZ42" s="88"/>
      <c r="DA42" s="89"/>
      <c r="DB42" s="89"/>
      <c r="DC42" s="89"/>
      <c r="DD42" s="89"/>
      <c r="DE42" s="89"/>
      <c r="DF42" s="91"/>
      <c r="DG42" s="92"/>
      <c r="DH42" s="93"/>
      <c r="DI42" s="94"/>
    </row>
    <row r="43" spans="1:113" ht="12.75">
      <c r="A43" s="26">
        <v>29</v>
      </c>
      <c r="B43" s="9" t="s">
        <v>114</v>
      </c>
      <c r="C43" s="9"/>
      <c r="D43" s="10"/>
      <c r="E43" s="10" t="s">
        <v>15</v>
      </c>
      <c r="F43" s="21" t="s">
        <v>19</v>
      </c>
      <c r="G43" s="22">
        <f>IF(AND(OR($G$2="Y",$H$2="Y"),I43&lt;5,J43&lt;5),IF(AND(I43=I41,J43=J41),G41+1,1),"")</f>
      </c>
      <c r="H43" s="17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16">
        <f>IF(ISNA(VLOOKUP(E43,SortLookup!$A$1:$B$5,2,FALSE))," ",VLOOKUP(E43,SortLookup!$A$1:$B$5,2,FALSE))</f>
        <v>4</v>
      </c>
      <c r="J43" s="23">
        <f>IF(ISNA(VLOOKUP(F43,SortLookup!$A$7:$B$11,2,FALSE))," ",VLOOKUP(F43,SortLookup!$A$7:$B$11,2,FALSE))</f>
        <v>3</v>
      </c>
      <c r="K43" s="29">
        <f>L43+M43+N43</f>
        <v>94.09</v>
      </c>
      <c r="L43" s="30">
        <f>AB43+AO43+BA43+BM43+BY43+CJ43+CU43+DF43</f>
        <v>78.09</v>
      </c>
      <c r="M43" s="8">
        <f>AD43+AQ43+BC43+BO43+CA43+CL43+CW43+DH43</f>
        <v>5</v>
      </c>
      <c r="N43" s="31">
        <f>O43/2</f>
        <v>11</v>
      </c>
      <c r="O43" s="32">
        <f>W43+AJ43+AV43+BH43+BT43+CE43+CP43+DA43</f>
        <v>22</v>
      </c>
      <c r="P43" s="24">
        <v>18.68</v>
      </c>
      <c r="Q43" s="1"/>
      <c r="R43" s="1"/>
      <c r="S43" s="1"/>
      <c r="T43" s="1"/>
      <c r="U43" s="1"/>
      <c r="V43" s="1"/>
      <c r="W43" s="2">
        <v>0</v>
      </c>
      <c r="X43" s="2"/>
      <c r="Y43" s="2"/>
      <c r="Z43" s="2">
        <v>1</v>
      </c>
      <c r="AA43" s="25"/>
      <c r="AB43" s="7">
        <f>P43+Q43+R43+S43+T43+U43+V43</f>
        <v>18.68</v>
      </c>
      <c r="AC43" s="19">
        <f>W43/2</f>
        <v>0</v>
      </c>
      <c r="AD43" s="6">
        <f>(X43*3)+(Y43*5)+(Z43*5)+(AA43*20)</f>
        <v>5</v>
      </c>
      <c r="AE43" s="20">
        <f>AB43+AC43+AD43</f>
        <v>23.68</v>
      </c>
      <c r="AF43" s="24">
        <v>17.16</v>
      </c>
      <c r="AG43" s="1"/>
      <c r="AH43" s="1"/>
      <c r="AI43" s="1"/>
      <c r="AJ43" s="2">
        <v>14</v>
      </c>
      <c r="AK43" s="2"/>
      <c r="AL43" s="2"/>
      <c r="AM43" s="2"/>
      <c r="AN43" s="2"/>
      <c r="AO43" s="7">
        <f>AF43+AG43+AH43+AI43</f>
        <v>17.16</v>
      </c>
      <c r="AP43" s="19">
        <f>AJ43/2</f>
        <v>7</v>
      </c>
      <c r="AQ43" s="6">
        <f>(AK43*3)+(AL43*5)+(AM43*5)+(AN43*20)</f>
        <v>0</v>
      </c>
      <c r="AR43" s="20">
        <f>AO43+AP43+AQ43</f>
        <v>24.16</v>
      </c>
      <c r="AS43" s="24">
        <v>21.44</v>
      </c>
      <c r="AT43" s="1"/>
      <c r="AU43" s="1"/>
      <c r="AV43" s="2">
        <v>8</v>
      </c>
      <c r="AW43" s="2"/>
      <c r="AX43" s="2"/>
      <c r="AY43" s="2"/>
      <c r="AZ43" s="2"/>
      <c r="BA43" s="7">
        <f>AS43+AT43+AU43</f>
        <v>21.44</v>
      </c>
      <c r="BB43" s="19">
        <f>AV43/2</f>
        <v>4</v>
      </c>
      <c r="BC43" s="6">
        <f>(AW43*3)+(AX43*5)+(AY43*5)+(AZ43*20)</f>
        <v>0</v>
      </c>
      <c r="BD43" s="20">
        <f>BA43+BB43+BC43</f>
        <v>25.44</v>
      </c>
      <c r="BE43" s="24">
        <v>20.81</v>
      </c>
      <c r="BF43" s="1"/>
      <c r="BG43" s="1"/>
      <c r="BH43" s="2">
        <v>0</v>
      </c>
      <c r="BI43" s="2"/>
      <c r="BJ43" s="2"/>
      <c r="BK43" s="2"/>
      <c r="BL43" s="2"/>
      <c r="BM43" s="7">
        <f>BE43+BF43+BG43</f>
        <v>20.81</v>
      </c>
      <c r="BN43" s="19">
        <f>BH43/2</f>
        <v>0</v>
      </c>
      <c r="BO43" s="6">
        <f>(BI43*3)+(BJ43*5)+(BK43*5)+(BL43*20)</f>
        <v>0</v>
      </c>
      <c r="BP43" s="20">
        <f>BM43+BN43+BO43</f>
        <v>20.81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s="95" customFormat="1" ht="12.75">
      <c r="A44" s="74"/>
      <c r="B44" s="75"/>
      <c r="C44" s="75"/>
      <c r="D44" s="76"/>
      <c r="E44" s="76"/>
      <c r="F44" s="77"/>
      <c r="G44" s="78"/>
      <c r="H44" s="79"/>
      <c r="I44" s="80"/>
      <c r="J44" s="81"/>
      <c r="K44" s="82"/>
      <c r="L44" s="83"/>
      <c r="M44" s="84"/>
      <c r="N44" s="85"/>
      <c r="O44" s="86"/>
      <c r="P44" s="87"/>
      <c r="Q44" s="88"/>
      <c r="R44" s="88"/>
      <c r="S44" s="88"/>
      <c r="T44" s="88"/>
      <c r="U44" s="88"/>
      <c r="V44" s="88"/>
      <c r="W44" s="89"/>
      <c r="X44" s="89"/>
      <c r="Y44" s="89"/>
      <c r="Z44" s="89"/>
      <c r="AA44" s="90"/>
      <c r="AB44" s="91"/>
      <c r="AC44" s="92"/>
      <c r="AD44" s="93"/>
      <c r="AE44" s="94"/>
      <c r="AF44" s="87"/>
      <c r="AG44" s="88"/>
      <c r="AH44" s="88"/>
      <c r="AI44" s="88"/>
      <c r="AJ44" s="89"/>
      <c r="AK44" s="89"/>
      <c r="AL44" s="89"/>
      <c r="AM44" s="89"/>
      <c r="AN44" s="89"/>
      <c r="AO44" s="91"/>
      <c r="AP44" s="92"/>
      <c r="AQ44" s="93"/>
      <c r="AR44" s="94"/>
      <c r="AS44" s="87"/>
      <c r="AT44" s="88"/>
      <c r="AU44" s="88"/>
      <c r="AV44" s="89"/>
      <c r="AW44" s="89"/>
      <c r="AX44" s="89"/>
      <c r="AY44" s="89"/>
      <c r="AZ44" s="89"/>
      <c r="BA44" s="91"/>
      <c r="BB44" s="92"/>
      <c r="BC44" s="93"/>
      <c r="BD44" s="94"/>
      <c r="BE44" s="87"/>
      <c r="BF44" s="88"/>
      <c r="BG44" s="88"/>
      <c r="BH44" s="89"/>
      <c r="BI44" s="89"/>
      <c r="BJ44" s="89"/>
      <c r="BK44" s="89"/>
      <c r="BL44" s="89"/>
      <c r="BM44" s="91"/>
      <c r="BN44" s="92"/>
      <c r="BO44" s="93"/>
      <c r="BP44" s="94"/>
      <c r="BQ44" s="87"/>
      <c r="BR44" s="88"/>
      <c r="BS44" s="88"/>
      <c r="BT44" s="89"/>
      <c r="BU44" s="89"/>
      <c r="BV44" s="89"/>
      <c r="BW44" s="89"/>
      <c r="BX44" s="89"/>
      <c r="BY44" s="91"/>
      <c r="BZ44" s="92"/>
      <c r="CA44" s="93"/>
      <c r="CB44" s="94"/>
      <c r="CC44" s="87"/>
      <c r="CD44" s="88"/>
      <c r="CE44" s="89"/>
      <c r="CF44" s="89"/>
      <c r="CG44" s="89"/>
      <c r="CH44" s="89"/>
      <c r="CI44" s="89"/>
      <c r="CJ44" s="91"/>
      <c r="CK44" s="92"/>
      <c r="CL44" s="93"/>
      <c r="CM44" s="94"/>
      <c r="CN44" s="87"/>
      <c r="CO44" s="88"/>
      <c r="CP44" s="89"/>
      <c r="CQ44" s="89"/>
      <c r="CR44" s="89"/>
      <c r="CS44" s="89"/>
      <c r="CT44" s="89"/>
      <c r="CU44" s="91"/>
      <c r="CV44" s="92"/>
      <c r="CW44" s="93"/>
      <c r="CX44" s="94"/>
      <c r="CY44" s="87"/>
      <c r="CZ44" s="88"/>
      <c r="DA44" s="89"/>
      <c r="DB44" s="89"/>
      <c r="DC44" s="89"/>
      <c r="DD44" s="89"/>
      <c r="DE44" s="89"/>
      <c r="DF44" s="91"/>
      <c r="DG44" s="92"/>
      <c r="DH44" s="93"/>
      <c r="DI44" s="94"/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>IF(AND(OR($G$2="Y",$H$2="Y"),I45&lt;5,J45&lt;5),IF(AND(I45=I43,J45=J43),G43+1,1),"")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aca="true" t="shared" si="38" ref="K45:K63">L45+M45+N45</f>
        <v>0</v>
      </c>
      <c r="L45" s="30">
        <f aca="true" t="shared" si="39" ref="L45:L63">AB45+AO45+BA45+BM45+BY45+CJ45+CU45+DF45</f>
        <v>0</v>
      </c>
      <c r="M45" s="8">
        <f aca="true" t="shared" si="40" ref="M45:M63">AD45+AQ45+BC45+BO45+CA45+CL45+CW45+DH45</f>
        <v>0</v>
      </c>
      <c r="N45" s="31">
        <f aca="true" t="shared" si="41" ref="N45:N63">O45/2</f>
        <v>0</v>
      </c>
      <c r="O45" s="32">
        <f aca="true" t="shared" si="42" ref="O45:O63"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aca="true" t="shared" si="43" ref="AB45:AB63">P45+Q45+R45+S45+T45+U45+V45</f>
        <v>0</v>
      </c>
      <c r="AC45" s="19">
        <f aca="true" t="shared" si="44" ref="AC45:AC63">W45/2</f>
        <v>0</v>
      </c>
      <c r="AD45" s="6">
        <f aca="true" t="shared" si="45" ref="AD45:AD63">(X45*3)+(Y45*5)+(Z45*5)+(AA45*20)</f>
        <v>0</v>
      </c>
      <c r="AE45" s="20">
        <f aca="true" t="shared" si="46" ref="AE45:AE63"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aca="true" t="shared" si="47" ref="AO45:AO63">AF45+AG45+AH45+AI45</f>
        <v>0</v>
      </c>
      <c r="AP45" s="19">
        <f aca="true" t="shared" si="48" ref="AP45:AP63">AJ45/2</f>
        <v>0</v>
      </c>
      <c r="AQ45" s="6">
        <f aca="true" t="shared" si="49" ref="AQ45:AQ63">(AK45*3)+(AL45*5)+(AM45*5)+(AN45*20)</f>
        <v>0</v>
      </c>
      <c r="AR45" s="20">
        <f aca="true" t="shared" si="50" ref="AR45:AR63"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 aca="true" t="shared" si="51" ref="BA45:BA63">AS45+AT45+AU45</f>
        <v>0</v>
      </c>
      <c r="BB45" s="19">
        <f aca="true" t="shared" si="52" ref="BB45:BB63">AV45/2</f>
        <v>0</v>
      </c>
      <c r="BC45" s="6">
        <f aca="true" t="shared" si="53" ref="BC45:BC63">(AW45*3)+(AX45*5)+(AY45*5)+(AZ45*20)</f>
        <v>0</v>
      </c>
      <c r="BD45" s="20">
        <f aca="true" t="shared" si="54" ref="BD45:BD63"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 aca="true" t="shared" si="55" ref="BM45:BM63">BE45+BF45+BG45</f>
        <v>0</v>
      </c>
      <c r="BN45" s="19">
        <f aca="true" t="shared" si="56" ref="BN45:BN63">BH45/2</f>
        <v>0</v>
      </c>
      <c r="BO45" s="6">
        <f aca="true" t="shared" si="57" ref="BO45:BO63">(BI45*3)+(BJ45*5)+(BK45*5)+(BL45*20)</f>
        <v>0</v>
      </c>
      <c r="BP45" s="20">
        <f aca="true" t="shared" si="58" ref="BP45:BP63"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 aca="true" t="shared" si="59" ref="BY45:BY63">BQ45+BR45+BS45</f>
        <v>0</v>
      </c>
      <c r="BZ45" s="19">
        <f aca="true" t="shared" si="60" ref="BZ45:BZ63">BT45/2</f>
        <v>0</v>
      </c>
      <c r="CA45" s="6">
        <f aca="true" t="shared" si="61" ref="CA45:CA63">(BU45*3)+(BV45*5)+(BW45*5)+(BX45*20)</f>
        <v>0</v>
      </c>
      <c r="CB45" s="20">
        <f aca="true" t="shared" si="62" ref="CB45:CB63">BY45+BZ45+CA45</f>
        <v>0</v>
      </c>
      <c r="CC45" s="24"/>
      <c r="CD45" s="1"/>
      <c r="CE45" s="2"/>
      <c r="CF45" s="2"/>
      <c r="CG45" s="2"/>
      <c r="CH45" s="2"/>
      <c r="CI45" s="2"/>
      <c r="CJ45" s="7">
        <f aca="true" t="shared" si="63" ref="CJ45:CJ63">CC45+CD45</f>
        <v>0</v>
      </c>
      <c r="CK45" s="19">
        <f aca="true" t="shared" si="64" ref="CK45:CK63">CE45/2</f>
        <v>0</v>
      </c>
      <c r="CL45" s="6">
        <f aca="true" t="shared" si="65" ref="CL45:CL63">(CF45*3)+(CG45*5)+(CH45*5)+(CI45*20)</f>
        <v>0</v>
      </c>
      <c r="CM45" s="20">
        <f aca="true" t="shared" si="66" ref="CM45:CM63">CJ45+CK45+CL45</f>
        <v>0</v>
      </c>
      <c r="CN45" s="24"/>
      <c r="CO45" s="1"/>
      <c r="CP45" s="2"/>
      <c r="CQ45" s="2"/>
      <c r="CR45" s="2"/>
      <c r="CS45" s="2"/>
      <c r="CT45" s="2"/>
      <c r="CU45" s="7">
        <f aca="true" t="shared" si="67" ref="CU45:CU63">CN45+CO45</f>
        <v>0</v>
      </c>
      <c r="CV45" s="19">
        <f aca="true" t="shared" si="68" ref="CV45:CV63">CP45/2</f>
        <v>0</v>
      </c>
      <c r="CW45" s="6">
        <f aca="true" t="shared" si="69" ref="CW45:CW63">(CQ45*3)+(CR45*5)+(CS45*5)+(CT45*20)</f>
        <v>0</v>
      </c>
      <c r="CX45" s="20">
        <f aca="true" t="shared" si="70" ref="CX45:CX63">CU45+CV45+CW45</f>
        <v>0</v>
      </c>
      <c r="CY45" s="24"/>
      <c r="CZ45" s="1"/>
      <c r="DA45" s="2"/>
      <c r="DB45" s="2"/>
      <c r="DC45" s="2"/>
      <c r="DD45" s="2"/>
      <c r="DE45" s="2"/>
      <c r="DF45" s="7">
        <f aca="true" t="shared" si="71" ref="DF45:DF63">CY45+CZ45</f>
        <v>0</v>
      </c>
      <c r="DG45" s="19">
        <f aca="true" t="shared" si="72" ref="DG45:DG63">DA45/2</f>
        <v>0</v>
      </c>
      <c r="DH45" s="6">
        <f aca="true" t="shared" si="73" ref="DH45:DH63">(DB45*3)+(DC45*5)+(DD45*5)+(DE45*20)</f>
        <v>0</v>
      </c>
      <c r="DI45" s="20">
        <f aca="true" t="shared" si="74" ref="DI45:DI63">DF45+DG45+DH45</f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aca="true" t="shared" si="75" ref="G46:G63"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75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8"/>
        <v>0</v>
      </c>
      <c r="L63" s="30">
        <f t="shared" si="39"/>
        <v>0</v>
      </c>
      <c r="M63" s="8">
        <f t="shared" si="40"/>
        <v>0</v>
      </c>
      <c r="N63" s="31">
        <f t="shared" si="41"/>
        <v>0</v>
      </c>
      <c r="O63" s="32">
        <f t="shared" si="42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3"/>
        <v>0</v>
      </c>
      <c r="AC63" s="19">
        <f t="shared" si="44"/>
        <v>0</v>
      </c>
      <c r="AD63" s="6">
        <f t="shared" si="45"/>
        <v>0</v>
      </c>
      <c r="AE63" s="20">
        <f t="shared" si="46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7"/>
        <v>0</v>
      </c>
      <c r="AP63" s="19">
        <f t="shared" si="48"/>
        <v>0</v>
      </c>
      <c r="AQ63" s="6">
        <f t="shared" si="49"/>
        <v>0</v>
      </c>
      <c r="AR63" s="20">
        <f t="shared" si="50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1"/>
        <v>0</v>
      </c>
      <c r="BB63" s="19">
        <f t="shared" si="52"/>
        <v>0</v>
      </c>
      <c r="BC63" s="6">
        <f t="shared" si="53"/>
        <v>0</v>
      </c>
      <c r="BD63" s="20">
        <f t="shared" si="5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5"/>
        <v>0</v>
      </c>
      <c r="BN63" s="19">
        <f t="shared" si="56"/>
        <v>0</v>
      </c>
      <c r="BO63" s="6">
        <f t="shared" si="57"/>
        <v>0</v>
      </c>
      <c r="BP63" s="20">
        <f t="shared" si="58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9"/>
        <v>0</v>
      </c>
      <c r="BZ63" s="19">
        <f t="shared" si="60"/>
        <v>0</v>
      </c>
      <c r="CA63" s="6">
        <f t="shared" si="61"/>
        <v>0</v>
      </c>
      <c r="CB63" s="20">
        <f t="shared" si="62"/>
        <v>0</v>
      </c>
      <c r="CC63" s="24"/>
      <c r="CD63" s="1"/>
      <c r="CE63" s="2"/>
      <c r="CF63" s="2"/>
      <c r="CG63" s="2"/>
      <c r="CH63" s="2"/>
      <c r="CI63" s="2"/>
      <c r="CJ63" s="7">
        <f t="shared" si="63"/>
        <v>0</v>
      </c>
      <c r="CK63" s="19">
        <f t="shared" si="64"/>
        <v>0</v>
      </c>
      <c r="CL63" s="6">
        <f t="shared" si="65"/>
        <v>0</v>
      </c>
      <c r="CM63" s="20">
        <f t="shared" si="66"/>
        <v>0</v>
      </c>
      <c r="CN63" s="24"/>
      <c r="CO63" s="1"/>
      <c r="CP63" s="2"/>
      <c r="CQ63" s="2"/>
      <c r="CR63" s="2"/>
      <c r="CS63" s="2"/>
      <c r="CT63" s="2"/>
      <c r="CU63" s="7">
        <f t="shared" si="67"/>
        <v>0</v>
      </c>
      <c r="CV63" s="19">
        <f t="shared" si="68"/>
        <v>0</v>
      </c>
      <c r="CW63" s="6">
        <f t="shared" si="69"/>
        <v>0</v>
      </c>
      <c r="CX63" s="20">
        <f t="shared" si="70"/>
        <v>0</v>
      </c>
      <c r="CY63" s="24"/>
      <c r="CZ63" s="1"/>
      <c r="DA63" s="2"/>
      <c r="DB63" s="2"/>
      <c r="DC63" s="2"/>
      <c r="DD63" s="2"/>
      <c r="DE63" s="2"/>
      <c r="DF63" s="7">
        <f t="shared" si="71"/>
        <v>0</v>
      </c>
      <c r="DG63" s="19">
        <f t="shared" si="72"/>
        <v>0</v>
      </c>
      <c r="DH63" s="6">
        <f t="shared" si="73"/>
        <v>0</v>
      </c>
      <c r="DI63" s="20">
        <f t="shared" si="74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2010-07-18T20:47:51Z</dcterms:modified>
  <cp:category/>
  <cp:version/>
  <cp:contentType/>
  <cp:contentStatus/>
  <cp:revision>1</cp:revision>
</cp:coreProperties>
</file>